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20" windowWidth="22720" windowHeight="15420" tabRatio="601"/>
  </bookViews>
  <sheets>
    <sheet name="Välierät 2017" sheetId="17" r:id="rId1"/>
    <sheet name="Play off 1986-2017" sheetId="16" r:id="rId2"/>
    <sheet name="Tilastot 1979-2017" sheetId="15" r:id="rId3"/>
    <sheet name="Puolivälierät" sheetId="5" r:id="rId4"/>
    <sheet name="Välierät" sheetId="6" r:id="rId5"/>
    <sheet name="Pronssi" sheetId="7" r:id="rId6"/>
    <sheet name="Finaali" sheetId="8" r:id="rId7"/>
  </sheets>
  <definedNames>
    <definedName name="OLE_LINK1" localSheetId="1">'Play off 1986-2017'!#REF!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5" l="1"/>
  <c r="J35" i="15"/>
  <c r="J29" i="15"/>
  <c r="J33" i="15"/>
  <c r="J32" i="15"/>
  <c r="J31" i="15"/>
  <c r="J30" i="15"/>
  <c r="J28" i="15"/>
  <c r="J27" i="15"/>
  <c r="J26" i="15"/>
  <c r="J25" i="15"/>
  <c r="J24" i="15"/>
  <c r="J22" i="15"/>
  <c r="J23" i="15"/>
  <c r="J21" i="15"/>
  <c r="J18" i="15"/>
  <c r="J19" i="15"/>
  <c r="J20" i="15"/>
  <c r="J17" i="15"/>
  <c r="J16" i="15"/>
  <c r="J12" i="15"/>
  <c r="J15" i="15"/>
  <c r="J14" i="15"/>
  <c r="J13" i="15"/>
  <c r="J11" i="15"/>
  <c r="J8" i="15"/>
  <c r="J9" i="15"/>
  <c r="J10" i="15"/>
  <c r="J7" i="15"/>
  <c r="J6" i="15"/>
  <c r="J5" i="15"/>
  <c r="J4" i="15"/>
  <c r="J3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7" i="15"/>
  <c r="Z19" i="15"/>
  <c r="Z18" i="15"/>
  <c r="Z16" i="15"/>
  <c r="Z15" i="15"/>
  <c r="Z14" i="15"/>
  <c r="Z13" i="15"/>
  <c r="Z12" i="15"/>
  <c r="Z11" i="15"/>
  <c r="Z10" i="15"/>
  <c r="Z9" i="15"/>
  <c r="Z8" i="15"/>
  <c r="Z7" i="15"/>
  <c r="Z6" i="15"/>
  <c r="Z5" i="15"/>
  <c r="Z4" i="15"/>
  <c r="Z3" i="15"/>
  <c r="E31" i="16"/>
  <c r="E26" i="16"/>
  <c r="E29" i="16"/>
  <c r="E28" i="16"/>
  <c r="E27" i="16"/>
  <c r="E30" i="16"/>
  <c r="E25" i="16"/>
  <c r="H24" i="16"/>
  <c r="E24" i="16"/>
  <c r="H23" i="16"/>
  <c r="E23" i="16"/>
  <c r="H22" i="16"/>
  <c r="E22" i="16"/>
  <c r="H21" i="16"/>
  <c r="E21" i="16"/>
  <c r="H20" i="16"/>
  <c r="E20" i="16"/>
  <c r="H19" i="16"/>
  <c r="E19" i="16"/>
  <c r="H18" i="16"/>
  <c r="E18" i="16"/>
  <c r="N14" i="16"/>
  <c r="H14" i="16"/>
  <c r="N16" i="16"/>
  <c r="H16" i="16"/>
  <c r="N17" i="16"/>
  <c r="E17" i="16"/>
  <c r="N15" i="16"/>
  <c r="H15" i="16"/>
  <c r="E15" i="16"/>
  <c r="N13" i="16"/>
  <c r="K13" i="16"/>
  <c r="H13" i="16"/>
  <c r="E13" i="16"/>
  <c r="N12" i="16"/>
  <c r="K12" i="16"/>
  <c r="H12" i="16"/>
  <c r="E12" i="16"/>
  <c r="N9" i="16"/>
  <c r="K9" i="16"/>
  <c r="H9" i="16"/>
  <c r="E9" i="16"/>
  <c r="N11" i="16"/>
  <c r="K11" i="16"/>
  <c r="H11" i="16"/>
  <c r="E11" i="16"/>
  <c r="N10" i="16"/>
  <c r="K10" i="16"/>
  <c r="H10" i="16"/>
  <c r="E10" i="16"/>
  <c r="N7" i="16"/>
  <c r="K7" i="16"/>
  <c r="H7" i="16"/>
  <c r="E7" i="16"/>
  <c r="N8" i="16"/>
  <c r="K8" i="16"/>
  <c r="H8" i="16"/>
  <c r="E8" i="16"/>
  <c r="N6" i="16"/>
  <c r="K6" i="16"/>
  <c r="H6" i="16"/>
  <c r="E6" i="16"/>
  <c r="N5" i="16"/>
  <c r="K5" i="16"/>
  <c r="H5" i="16"/>
  <c r="E5" i="16"/>
  <c r="N4" i="16"/>
  <c r="K4" i="16"/>
  <c r="H4" i="16"/>
  <c r="E4" i="16"/>
  <c r="P74" i="8"/>
  <c r="O74" i="8"/>
  <c r="Q74" i="8"/>
  <c r="Q73" i="8"/>
  <c r="K223" i="8"/>
  <c r="K224" i="8"/>
  <c r="Q77" i="7"/>
  <c r="Q76" i="7"/>
  <c r="Q75" i="7"/>
  <c r="Q74" i="7"/>
  <c r="Q73" i="7"/>
  <c r="Q72" i="7"/>
  <c r="Q71" i="7"/>
  <c r="Q70" i="7"/>
  <c r="Q69" i="7"/>
  <c r="Q68" i="7"/>
  <c r="P83" i="6"/>
  <c r="O83" i="6"/>
  <c r="Q83" i="6"/>
  <c r="Q82" i="6"/>
  <c r="K354" i="6"/>
  <c r="K355" i="6"/>
  <c r="P29" i="5"/>
  <c r="O29" i="5"/>
  <c r="N29" i="5"/>
  <c r="Q24" i="5"/>
  <c r="Q34" i="5"/>
  <c r="Q35" i="5"/>
  <c r="Q37" i="5"/>
  <c r="Q36" i="5"/>
  <c r="Q39" i="5"/>
  <c r="Q40" i="5"/>
  <c r="Q41" i="5"/>
  <c r="Q43" i="5"/>
  <c r="Q44" i="5"/>
  <c r="Q42" i="5"/>
  <c r="Q38" i="5"/>
  <c r="Q45" i="5"/>
  <c r="Q46" i="5"/>
  <c r="Q47" i="5"/>
  <c r="Q48" i="5"/>
  <c r="Q49" i="5"/>
  <c r="Q50" i="5"/>
  <c r="Q51" i="5"/>
  <c r="Q52" i="5"/>
  <c r="Q53" i="5"/>
  <c r="Q54" i="5"/>
  <c r="Q57" i="5"/>
  <c r="Q56" i="5"/>
  <c r="Q58" i="5"/>
  <c r="Q59" i="5"/>
  <c r="Q55" i="5"/>
  <c r="N60" i="5"/>
  <c r="O60" i="5"/>
  <c r="P60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7" i="5"/>
  <c r="O88" i="5"/>
  <c r="P88" i="5"/>
  <c r="K505" i="5"/>
  <c r="K506" i="5"/>
  <c r="Q72" i="8"/>
  <c r="K214" i="8"/>
  <c r="K215" i="8"/>
  <c r="P79" i="7"/>
  <c r="O79" i="7"/>
  <c r="Q79" i="7"/>
  <c r="Q78" i="7"/>
  <c r="Q81" i="6"/>
  <c r="K343" i="6"/>
  <c r="K344" i="6"/>
  <c r="K484" i="5"/>
  <c r="K485" i="5"/>
  <c r="K462" i="5"/>
  <c r="K463" i="5"/>
  <c r="Q71" i="8"/>
  <c r="K205" i="8"/>
  <c r="K206" i="8"/>
  <c r="Q80" i="6"/>
  <c r="K332" i="6"/>
  <c r="K333" i="6"/>
  <c r="O18" i="8"/>
  <c r="O21" i="7"/>
  <c r="O23" i="6"/>
  <c r="N23" i="6"/>
  <c r="Q28" i="5"/>
  <c r="Q70" i="8"/>
  <c r="K198" i="8"/>
  <c r="K199" i="8"/>
  <c r="K442" i="5"/>
  <c r="K443" i="5"/>
  <c r="K320" i="6"/>
  <c r="K321" i="6"/>
  <c r="P23" i="6"/>
  <c r="Q69" i="8"/>
  <c r="K191" i="8"/>
  <c r="K192" i="8"/>
  <c r="O44" i="7"/>
  <c r="N44" i="7"/>
  <c r="P44" i="7"/>
  <c r="Q27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N21" i="7"/>
  <c r="P21" i="7"/>
  <c r="Q5" i="7"/>
  <c r="Q26" i="7"/>
  <c r="Q28" i="7"/>
  <c r="Q29" i="7"/>
  <c r="Q31" i="7"/>
  <c r="Q32" i="7"/>
  <c r="Q30" i="7"/>
  <c r="Q38" i="7"/>
  <c r="Q39" i="7"/>
  <c r="Q35" i="7"/>
  <c r="Q36" i="7"/>
  <c r="Q37" i="7"/>
  <c r="Q33" i="7"/>
  <c r="Q34" i="7"/>
  <c r="Q40" i="7"/>
  <c r="Q41" i="7"/>
  <c r="Q43" i="7"/>
  <c r="Q42" i="7"/>
  <c r="Q21" i="6"/>
  <c r="Q22" i="6"/>
  <c r="Q28" i="6"/>
  <c r="Q30" i="6"/>
  <c r="Q31" i="6"/>
  <c r="Q32" i="6"/>
  <c r="Q33" i="6"/>
  <c r="Q35" i="6"/>
  <c r="Q34" i="6"/>
  <c r="Q29" i="6"/>
  <c r="Q36" i="6"/>
  <c r="Q37" i="6"/>
  <c r="Q38" i="6"/>
  <c r="Q39" i="6"/>
  <c r="Q40" i="6"/>
  <c r="Q45" i="6"/>
  <c r="Q46" i="6"/>
  <c r="Q41" i="6"/>
  <c r="Q44" i="6"/>
  <c r="Q47" i="6"/>
  <c r="Q42" i="6"/>
  <c r="Q43" i="6"/>
  <c r="N48" i="6"/>
  <c r="O48" i="6"/>
  <c r="P48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K307" i="6"/>
  <c r="K308" i="6"/>
  <c r="Q20" i="5"/>
  <c r="Q21" i="5"/>
  <c r="Q23" i="5"/>
  <c r="Q25" i="5"/>
  <c r="Q26" i="5"/>
  <c r="Q22" i="5"/>
  <c r="Q27" i="5"/>
  <c r="K421" i="5"/>
  <c r="K422" i="5"/>
  <c r="K184" i="8"/>
  <c r="K185" i="8"/>
  <c r="K175" i="8"/>
  <c r="K176" i="8"/>
  <c r="K167" i="8"/>
  <c r="K168" i="8"/>
  <c r="K159" i="8"/>
  <c r="K160" i="8"/>
  <c r="K150" i="8"/>
  <c r="K151" i="8"/>
  <c r="K142" i="8"/>
  <c r="K143" i="8"/>
  <c r="K133" i="8"/>
  <c r="K134" i="8"/>
  <c r="K126" i="8"/>
  <c r="K127" i="8"/>
  <c r="K119" i="8"/>
  <c r="K120" i="8"/>
  <c r="K113" i="8"/>
  <c r="K114" i="8"/>
  <c r="K106" i="8"/>
  <c r="K107" i="8"/>
  <c r="K99" i="8"/>
  <c r="K100" i="8"/>
  <c r="K92" i="8"/>
  <c r="K93" i="8"/>
  <c r="K85" i="8"/>
  <c r="K86" i="8"/>
  <c r="K78" i="8"/>
  <c r="K79" i="8"/>
  <c r="K71" i="8"/>
  <c r="K72" i="8"/>
  <c r="Q68" i="8"/>
  <c r="K295" i="6"/>
  <c r="K296" i="6"/>
  <c r="K283" i="6"/>
  <c r="K284" i="6"/>
  <c r="K270" i="6"/>
  <c r="K271" i="6"/>
  <c r="K258" i="6"/>
  <c r="K259" i="6"/>
  <c r="K245" i="6"/>
  <c r="K246" i="6"/>
  <c r="K232" i="6"/>
  <c r="K233" i="6"/>
  <c r="K219" i="6"/>
  <c r="K220" i="6"/>
  <c r="K204" i="6"/>
  <c r="K205" i="6"/>
  <c r="K191" i="6"/>
  <c r="K192" i="6"/>
  <c r="K176" i="6"/>
  <c r="K177" i="6"/>
  <c r="K164" i="6"/>
  <c r="K165" i="6"/>
  <c r="K153" i="6"/>
  <c r="K154" i="6"/>
  <c r="K139" i="6"/>
  <c r="K140" i="6"/>
  <c r="K127" i="6"/>
  <c r="K128" i="6"/>
  <c r="K115" i="6"/>
  <c r="K116" i="6"/>
  <c r="K102" i="6"/>
  <c r="K103" i="6"/>
  <c r="K90" i="6"/>
  <c r="K91" i="6"/>
  <c r="K78" i="6"/>
  <c r="K79" i="6"/>
  <c r="Q29" i="8"/>
  <c r="Q33" i="8"/>
  <c r="Q37" i="8"/>
  <c r="Q36" i="8"/>
  <c r="Q35" i="8"/>
  <c r="Q34" i="8"/>
  <c r="Q32" i="8"/>
  <c r="Q27" i="8"/>
  <c r="Q28" i="8"/>
  <c r="Q26" i="8"/>
  <c r="Q31" i="8"/>
  <c r="Q30" i="8"/>
  <c r="Q25" i="8"/>
  <c r="Q24" i="8"/>
  <c r="Q6" i="8"/>
  <c r="Q13" i="8"/>
  <c r="Q17" i="8"/>
  <c r="Q16" i="8"/>
  <c r="Q15" i="8"/>
  <c r="Q14" i="8"/>
  <c r="Q10" i="8"/>
  <c r="K393" i="5"/>
  <c r="K394" i="5"/>
  <c r="K366" i="5"/>
  <c r="K367" i="5"/>
  <c r="K347" i="5"/>
  <c r="K348" i="5"/>
  <c r="K318" i="5"/>
  <c r="K319" i="5"/>
  <c r="K290" i="5"/>
  <c r="K291" i="5"/>
  <c r="K268" i="5"/>
  <c r="K269" i="5"/>
  <c r="K246" i="5"/>
  <c r="K247" i="5"/>
  <c r="K224" i="5"/>
  <c r="K225" i="5"/>
  <c r="K202" i="5"/>
  <c r="K203" i="5"/>
  <c r="K181" i="5"/>
  <c r="K182" i="5"/>
  <c r="K159" i="5"/>
  <c r="K160" i="5"/>
  <c r="K137" i="5"/>
  <c r="K138" i="5"/>
  <c r="K116" i="5"/>
  <c r="K117" i="5"/>
  <c r="K95" i="5"/>
  <c r="K96" i="5"/>
  <c r="K79" i="5"/>
  <c r="K80" i="5"/>
  <c r="P18" i="8"/>
  <c r="N18" i="8"/>
  <c r="P38" i="8"/>
  <c r="O38" i="8"/>
  <c r="N38" i="8"/>
  <c r="Q16" i="7"/>
  <c r="Q13" i="7"/>
  <c r="Q20" i="7"/>
  <c r="Q17" i="7"/>
  <c r="Q19" i="7"/>
  <c r="Q18" i="7"/>
  <c r="Q14" i="7"/>
  <c r="Q10" i="7"/>
  <c r="Q9" i="7"/>
  <c r="Q15" i="7"/>
  <c r="Q11" i="7"/>
  <c r="Q7" i="7"/>
  <c r="Q12" i="7"/>
  <c r="Q8" i="7"/>
  <c r="Q6" i="7"/>
  <c r="Q4" i="7"/>
  <c r="Q3" i="7"/>
  <c r="Q4" i="6"/>
  <c r="Q20" i="6"/>
  <c r="Q17" i="6"/>
  <c r="Q15" i="6"/>
  <c r="Q19" i="6"/>
  <c r="Q13" i="6"/>
  <c r="Q14" i="6"/>
  <c r="Q18" i="6"/>
  <c r="Q9" i="6"/>
  <c r="Q16" i="6"/>
  <c r="Q12" i="6"/>
  <c r="Q11" i="6"/>
  <c r="Q7" i="6"/>
  <c r="Q10" i="6"/>
  <c r="Q8" i="6"/>
  <c r="Q6" i="6"/>
  <c r="Q5" i="6"/>
  <c r="Q3" i="6"/>
  <c r="Q10" i="5"/>
  <c r="Q9" i="5"/>
  <c r="Q18" i="5"/>
  <c r="Q17" i="5"/>
  <c r="Q19" i="5"/>
  <c r="Q5" i="5"/>
  <c r="Q12" i="5"/>
  <c r="Q16" i="5"/>
  <c r="Q15" i="5"/>
  <c r="Q6" i="5"/>
  <c r="Q13" i="5"/>
  <c r="Q14" i="5"/>
  <c r="Q8" i="5"/>
  <c r="Q7" i="5"/>
  <c r="Q11" i="5"/>
  <c r="Q3" i="5"/>
  <c r="Q4" i="5"/>
  <c r="Q66" i="8"/>
  <c r="K64" i="8"/>
  <c r="K65" i="8"/>
  <c r="K63" i="5"/>
  <c r="K64" i="5"/>
  <c r="K46" i="5"/>
  <c r="K47" i="5"/>
  <c r="K30" i="5"/>
  <c r="K31" i="5"/>
  <c r="K14" i="5"/>
  <c r="K15" i="5"/>
  <c r="K69" i="6"/>
  <c r="K70" i="6"/>
  <c r="K58" i="6"/>
  <c r="K59" i="6"/>
  <c r="K49" i="6"/>
  <c r="K50" i="6"/>
  <c r="K38" i="6"/>
  <c r="K39" i="6"/>
  <c r="K28" i="6"/>
  <c r="K29" i="6"/>
  <c r="K18" i="6"/>
  <c r="K19" i="6"/>
  <c r="K8" i="6"/>
  <c r="K9" i="6"/>
  <c r="Q4" i="8"/>
  <c r="Q5" i="8"/>
  <c r="Q12" i="8"/>
  <c r="Q9" i="8"/>
  <c r="Q8" i="8"/>
  <c r="Q7" i="8"/>
  <c r="Q11" i="8"/>
  <c r="K5" i="8"/>
  <c r="K6" i="8"/>
  <c r="K11" i="8"/>
  <c r="K12" i="8"/>
  <c r="K17" i="8"/>
  <c r="K18" i="8"/>
  <c r="K23" i="8"/>
  <c r="K24" i="8"/>
  <c r="K30" i="8"/>
  <c r="K31" i="8"/>
  <c r="K36" i="8"/>
  <c r="K37" i="8"/>
  <c r="K43" i="8"/>
  <c r="K44" i="8"/>
  <c r="K49" i="8"/>
  <c r="K50" i="8"/>
  <c r="K55" i="8"/>
  <c r="K56" i="8"/>
  <c r="Q88" i="5"/>
</calcChain>
</file>

<file path=xl/sharedStrings.xml><?xml version="1.0" encoding="utf-8"?>
<sst xmlns="http://schemas.openxmlformats.org/spreadsheetml/2006/main" count="5612" uniqueCount="784">
  <si>
    <t>(2-3, 2-3)</t>
  </si>
  <si>
    <t>(4-4, 3-0)</t>
  </si>
  <si>
    <t>(1-1, 3-0)</t>
  </si>
  <si>
    <t>(2-2, 1-4)</t>
  </si>
  <si>
    <t>(1-3, 5-2, 0-0, 4-2)</t>
  </si>
  <si>
    <t>(4-1, 11-5)</t>
  </si>
  <si>
    <t>(1-1, 7-1)</t>
  </si>
  <si>
    <t>(1-9, 4-10)</t>
  </si>
  <si>
    <t>(4-2, 5-4)</t>
  </si>
  <si>
    <t>(1-1, 1-2)</t>
  </si>
  <si>
    <t>(0-1, 1-7)</t>
  </si>
  <si>
    <t>(5-3, 3-3)</t>
  </si>
  <si>
    <t>(2-4, 0-1)</t>
  </si>
  <si>
    <t>(2-5, 3-1, 0-2)</t>
  </si>
  <si>
    <t>(3-0, 3-2)</t>
  </si>
  <si>
    <t>(4-3, 2-3, 0-0, 1-0)</t>
  </si>
  <si>
    <t>(2-1, 3-2)</t>
  </si>
  <si>
    <t>(3-0, 3-0)</t>
  </si>
  <si>
    <t>(3-3, 4-1)</t>
  </si>
  <si>
    <t>Ulvilan Pesä-Veikot</t>
  </si>
  <si>
    <t>Kankaanpään Maila</t>
  </si>
  <si>
    <t>(1-2, 0-6)</t>
  </si>
  <si>
    <t>(2-1, 7-0)</t>
  </si>
  <si>
    <t>(2-1, 3-4, 1-0)</t>
  </si>
  <si>
    <t>(1-6, 3-2, 0-1)</t>
  </si>
  <si>
    <t>(1-3, 2-0, 0-1)</t>
  </si>
  <si>
    <t>(5-2, 6-0)</t>
  </si>
  <si>
    <t>(1-1, 3-3, 4-0)</t>
  </si>
  <si>
    <t>(0-0, 1-1, 0-0, 3-2)</t>
  </si>
  <si>
    <t>(3-8, 5-5)</t>
  </si>
  <si>
    <t>(1-0, 0-1, 2-2, 1-0)</t>
  </si>
  <si>
    <t>(0-3, 3-6)</t>
  </si>
  <si>
    <t>(4-0, 2-0)</t>
  </si>
  <si>
    <t>Siilinjärven Pesis</t>
  </si>
  <si>
    <t>(3-1, 1-1)</t>
  </si>
  <si>
    <t>(5-0, 2-2)</t>
  </si>
  <si>
    <t>(3-4, 9-2, 2-1)</t>
  </si>
  <si>
    <t>(3-2, 3-4, 0-2)</t>
  </si>
  <si>
    <t>(1-5, 3-5)</t>
  </si>
  <si>
    <t>(4-3, 5-1)</t>
  </si>
  <si>
    <t>(0-5, 3-4)</t>
  </si>
  <si>
    <t>(3-2, 9-3)</t>
  </si>
  <si>
    <t>(2-9, 5-6)</t>
  </si>
  <si>
    <t>(2-0, 1-0)</t>
  </si>
  <si>
    <t>(5-1, 8-1)</t>
  </si>
  <si>
    <t>(2-2, 6-3)</t>
  </si>
  <si>
    <t>(2-3, 2-2)</t>
  </si>
  <si>
    <t>(1-2, 1-7)</t>
  </si>
  <si>
    <t>(7-3, 5-1)</t>
  </si>
  <si>
    <t>Imatran Pallo-Veikot mestari voitoin  2-0</t>
  </si>
  <si>
    <t>(6-2, 4-1)</t>
  </si>
  <si>
    <t>(1-2, 4-4)</t>
  </si>
  <si>
    <t>(1-7, 5-1, 1-0)</t>
  </si>
  <si>
    <t>(5-18, 5-5)</t>
  </si>
  <si>
    <t>(8-0, 1-1)</t>
  </si>
  <si>
    <t>(3-4, 0-8)</t>
  </si>
  <si>
    <t>(0-5, 4-2, 0-2)</t>
  </si>
  <si>
    <t>(4-4, 3-2)</t>
  </si>
  <si>
    <t>(9-1, 3-1)</t>
  </si>
  <si>
    <t>(1-1, 5-0)</t>
  </si>
  <si>
    <t>(6-0, 11-1)</t>
  </si>
  <si>
    <t>(3-4, 0-3)</t>
  </si>
  <si>
    <t>(2-0, 12-0)</t>
  </si>
  <si>
    <t>(1-0, 15-2)</t>
  </si>
  <si>
    <t>(0-6, 1-4)</t>
  </si>
  <si>
    <t>(2-3, 9-4, 4-0)</t>
  </si>
  <si>
    <t>(3-2, 1-0)</t>
  </si>
  <si>
    <t>(2-4, 4-3, 0-0, 4-5)</t>
  </si>
  <si>
    <t>(6-3, 10-1)</t>
  </si>
  <si>
    <t>(3-9, 2-3)</t>
  </si>
  <si>
    <t>(4-1, 5-4)</t>
  </si>
  <si>
    <t>(9-7, 10-5)</t>
  </si>
  <si>
    <t>(3-1, 8-1)</t>
  </si>
  <si>
    <t>(1-6, 2-12)</t>
  </si>
  <si>
    <t>(2-2, 1-1, 0-0, 2-1)</t>
  </si>
  <si>
    <t>(1-4, 3-7)</t>
  </si>
  <si>
    <t>(5-0, 3-1)</t>
  </si>
  <si>
    <t>(2-7, 0-11)</t>
  </si>
  <si>
    <t>(4-0, 3-1)</t>
  </si>
  <si>
    <t>(1-3, 2-1, 1-2)</t>
  </si>
  <si>
    <t>(4-1, 0-1, 1-0)</t>
  </si>
  <si>
    <t>(5-2, 7-1)</t>
  </si>
  <si>
    <t>(3-1, 4-2)</t>
  </si>
  <si>
    <t>(0-1, 1-5)</t>
  </si>
  <si>
    <t>(4-1, 4-2)</t>
  </si>
  <si>
    <t>(2-4, 1-1)</t>
  </si>
  <si>
    <t>(4-3, 5-3)</t>
  </si>
  <si>
    <t>(1-1, 3-3, 1-2)</t>
  </si>
  <si>
    <t>(1-2, 7-0, 0-0, 1-2)</t>
  </si>
  <si>
    <t>(1-1, 1-0)</t>
  </si>
  <si>
    <t>(0-6, 1-0, 0-1)</t>
  </si>
  <si>
    <t>(2-3, 5-3, 1-0)</t>
  </si>
  <si>
    <t>(1-3, 5-3, 0-1)</t>
  </si>
  <si>
    <t>(5-4, 2-1)</t>
  </si>
  <si>
    <t>(4-1, 2-2)</t>
  </si>
  <si>
    <t>(2-1, 1-1)</t>
  </si>
  <si>
    <t>(0-1, 0-2)</t>
  </si>
  <si>
    <t>(2-3, 0-1)</t>
  </si>
  <si>
    <t>(1-4, 3-3)</t>
  </si>
  <si>
    <t>(2-2, 1-2)</t>
  </si>
  <si>
    <t>(1-2, 2-3)</t>
  </si>
  <si>
    <t>(3-2, 3-3)</t>
  </si>
  <si>
    <t>(3-2, 1-1)</t>
  </si>
  <si>
    <t>(2-3, 1-2)</t>
  </si>
  <si>
    <t>(3-0, 2-2)</t>
  </si>
  <si>
    <t>(2-3, 1-1)</t>
  </si>
  <si>
    <t>(1-7, 1-2)</t>
  </si>
  <si>
    <t>(4-0, 2-2)</t>
  </si>
  <si>
    <t>(4-3, 4-3)</t>
  </si>
  <si>
    <t>(2-3, 3-6)</t>
  </si>
  <si>
    <t>(4-3, 9-2)</t>
  </si>
  <si>
    <t>(0-4, 1-6)</t>
  </si>
  <si>
    <t>(3-3, 7-3)</t>
  </si>
  <si>
    <t>(1-1, 2-6)</t>
  </si>
  <si>
    <t>(5-2, 4-1)</t>
  </si>
  <si>
    <t>(6-0, 6-5)</t>
  </si>
  <si>
    <t>(4-6, 0-10)</t>
  </si>
  <si>
    <t>(0-4, 5-4, 2-0)</t>
  </si>
  <si>
    <t>(2-3, 2-1, 0-2)</t>
  </si>
  <si>
    <t>(1-3, 3-5)</t>
  </si>
  <si>
    <t>(3-1, 7-0)</t>
  </si>
  <si>
    <t>(2-3, 2-8)</t>
  </si>
  <si>
    <t>Koskenkorvan Urheilijat</t>
  </si>
  <si>
    <t>Kaisaniemen Tiikerit</t>
  </si>
  <si>
    <t>Kinnarin Pesis</t>
  </si>
  <si>
    <t>Puijon Pesis</t>
  </si>
  <si>
    <t>(4-5, 0-9)</t>
  </si>
  <si>
    <t>(1-0, 1-1)</t>
  </si>
  <si>
    <t>(8-16, 1-3)</t>
  </si>
  <si>
    <t>(8-2, 5-2)</t>
  </si>
  <si>
    <t>(6-6, 11-3)</t>
  </si>
  <si>
    <t>(4-0, 9-2)</t>
  </si>
  <si>
    <t>(5-8, 3-6)</t>
  </si>
  <si>
    <t>(2-3, 6-3, 1-1, 1-0)</t>
  </si>
  <si>
    <t>(9-5, 5-1)</t>
  </si>
  <si>
    <t>(0-2, 5-1, 4-0)</t>
  </si>
  <si>
    <t>(2-2, 5-4)</t>
  </si>
  <si>
    <t>(10-4, 3-0)</t>
  </si>
  <si>
    <t>(1-2, 5-0, 0-0, 1-0)</t>
  </si>
  <si>
    <t>(3-0, 7-3)</t>
  </si>
  <si>
    <t>(2-3, 1-5)</t>
  </si>
  <si>
    <t>(1-0, 2-2)</t>
  </si>
  <si>
    <t>(6-1, 5-4)</t>
  </si>
  <si>
    <t>(3-2, 8-3)</t>
  </si>
  <si>
    <t>(4-0, 4-2)</t>
  </si>
  <si>
    <t>(1-11, 1-2)</t>
  </si>
  <si>
    <t>(4-1, 0-1, 0-1)</t>
  </si>
  <si>
    <t>(4-5, 1-0, 1-0)</t>
  </si>
  <si>
    <t>(4-9, 4-3, 0-1)</t>
  </si>
  <si>
    <t>(3-5, 8-0, 1-0)</t>
  </si>
  <si>
    <t>(2-1, 4-4)</t>
  </si>
  <si>
    <t>(0-2, 0-1)</t>
  </si>
  <si>
    <t>(3-3, 3-0)</t>
  </si>
  <si>
    <t>(3-0, 2-5, 0-0, 1-0)</t>
  </si>
  <si>
    <t>Sotkamon Jymy mestari voitoin  3-2</t>
  </si>
  <si>
    <t>Oulun Lippo mestari voitoin  3-0</t>
  </si>
  <si>
    <t>Kiteen Pallo-90 mestari voitoin  3-0</t>
  </si>
  <si>
    <t>(1-1, 2-3)</t>
  </si>
  <si>
    <t>Kouvolan Pallonlyöjät</t>
  </si>
  <si>
    <t>(5-2, 4-0)</t>
  </si>
  <si>
    <t>(4-1, 6-3)</t>
  </si>
  <si>
    <t>(2-1, 1-2, 0-1)</t>
  </si>
  <si>
    <t>(1-0, 2-0)</t>
  </si>
  <si>
    <t>(0-0, 2-3)</t>
  </si>
  <si>
    <t>(3-2, 4-4)</t>
  </si>
  <si>
    <t>(3-1, 2-2)</t>
  </si>
  <si>
    <t>(2-1, 9-1)</t>
  </si>
  <si>
    <t>(0-0, 1-5)</t>
  </si>
  <si>
    <t>(1-4, 2-1, 1-0)</t>
  </si>
  <si>
    <t>(0-1, 4-0, 0-1)</t>
  </si>
  <si>
    <t>(0-2, 2-1, 0-1)</t>
  </si>
  <si>
    <t>(4-0, 1-0)</t>
  </si>
  <si>
    <t>(2-3, 4-5)</t>
  </si>
  <si>
    <t>(0-1, 0-1)</t>
  </si>
  <si>
    <t>(1-5, 1-7)</t>
  </si>
  <si>
    <t>(0-4, 1-4)</t>
  </si>
  <si>
    <t>(4-1, 2-4, 2-1)</t>
  </si>
  <si>
    <t>(2-1, 4-5, 0-2)</t>
  </si>
  <si>
    <t>(1-6, 4-3, 1-0)</t>
  </si>
  <si>
    <t>(6-4, 6-2)</t>
  </si>
  <si>
    <t>(2-3, 2-4)</t>
  </si>
  <si>
    <t>(5-4, 7-4)</t>
  </si>
  <si>
    <t>(1-2, 0-1)</t>
  </si>
  <si>
    <t>(7-2, 3-1)</t>
  </si>
  <si>
    <t>(4-5, 2-4)</t>
  </si>
  <si>
    <t>(2-6, 1-3)</t>
  </si>
  <si>
    <t>(4-1, 4-0)</t>
  </si>
  <si>
    <t>(2-3, 3-3)</t>
  </si>
  <si>
    <t>(1-2, 3-1, 1-0)</t>
  </si>
  <si>
    <t>(4-0, 3-0)</t>
  </si>
  <si>
    <t>(5-1, 4-4)</t>
  </si>
  <si>
    <t>(3-2, 5-2)</t>
  </si>
  <si>
    <t>(5-1, 5-2)</t>
  </si>
  <si>
    <t>Hyvinkään Tahko mestari voitoin  3-1</t>
  </si>
  <si>
    <t>Pattijoen Urheilijat mestari voitoin  3-2</t>
  </si>
  <si>
    <t>(4-0, 5-1)</t>
  </si>
  <si>
    <t>(0-8, 0-1)</t>
  </si>
  <si>
    <t>Vimpelin Veto</t>
  </si>
  <si>
    <t>(5-1, 4-1)</t>
  </si>
  <si>
    <t>(1-1, 0-6)</t>
  </si>
  <si>
    <t>(3-0, 8-0)</t>
  </si>
  <si>
    <t>(4-1, 6-5)</t>
  </si>
  <si>
    <t>(3-1, 2-1)</t>
  </si>
  <si>
    <t>(8-6, 2-1)</t>
  </si>
  <si>
    <t>(1-5, 4-5)</t>
  </si>
  <si>
    <t>(4-6, 7-7)</t>
  </si>
  <si>
    <t>(4-1, 8-2)</t>
  </si>
  <si>
    <t>(5-1, 1-0)</t>
  </si>
  <si>
    <t>(3-4, 1-1)</t>
  </si>
  <si>
    <t>(4-0, 0-3, 1-0)</t>
  </si>
  <si>
    <t>10-2, 1-1)</t>
  </si>
  <si>
    <t>(1-2, 3-2, 0-0, 3-4)</t>
  </si>
  <si>
    <t>(4-1, 4-1)</t>
  </si>
  <si>
    <t>(1-0, 1-2, 1-0)</t>
  </si>
  <si>
    <t>(2-8, 2-2)</t>
  </si>
  <si>
    <t>(2-3, 3-2, 0-0, 3-2)</t>
  </si>
  <si>
    <t>(7-3, 3-3)</t>
  </si>
  <si>
    <t>(3-4, 1-7)</t>
  </si>
  <si>
    <t>(2-1, 2-3, 0-0, 1-2)</t>
  </si>
  <si>
    <t>(2-0, 0-0)</t>
  </si>
  <si>
    <t>(1-3, 2-5)</t>
  </si>
  <si>
    <t>(9-0, 6-2)</t>
  </si>
  <si>
    <t>(5-1, 1-3, 1-1, 0-2)</t>
  </si>
  <si>
    <t>(4-2, 6-3)</t>
  </si>
  <si>
    <t>(6-2, 4-4)</t>
  </si>
  <si>
    <t>(2-5, 2-0, 1-0)</t>
  </si>
  <si>
    <t>(0-2, 3-1, 1-0)</t>
  </si>
  <si>
    <t>(0-1, 2-2)</t>
  </si>
  <si>
    <t>(4-0, 1-1)</t>
  </si>
  <si>
    <t>(1-2, 2-1, 2-0)</t>
  </si>
  <si>
    <t>(1-2, 0-0)</t>
  </si>
  <si>
    <t>(0-3, 1-8)</t>
  </si>
  <si>
    <t>(5-3, 1-1)</t>
  </si>
  <si>
    <t>(3-3, 0-1)</t>
  </si>
  <si>
    <t>(6-2, 3-0)</t>
  </si>
  <si>
    <t>(2-1, 4-0)</t>
  </si>
  <si>
    <t>(6-4, 2-2)</t>
  </si>
  <si>
    <t>(3-2, 2-4, 0-1)</t>
  </si>
  <si>
    <t>(1-4, 7-1, 0-0, 5-7)</t>
  </si>
  <si>
    <t>(1-0, 5-1)</t>
  </si>
  <si>
    <t>(4-1, 3-3)</t>
  </si>
  <si>
    <t>(8-4, 5-5)</t>
  </si>
  <si>
    <t>(3-1, 4-1)</t>
  </si>
  <si>
    <t>(4-5, 2-1, 0-1)</t>
  </si>
  <si>
    <t>(4-4, 3-1)</t>
  </si>
  <si>
    <t>(1-5, 2-2)</t>
  </si>
  <si>
    <t>(0-0, 2-1)</t>
  </si>
  <si>
    <t>(2-3, 6-1, 1-0)</t>
  </si>
  <si>
    <t>(4-7, 2-1, 1-0)</t>
  </si>
  <si>
    <t>(2-1, 10-2)</t>
  </si>
  <si>
    <t>(3-2, 1-3, 0-0, 2-1)</t>
  </si>
  <si>
    <t>(3-2, 5-1)</t>
  </si>
  <si>
    <t>(4-2, 3-3)</t>
  </si>
  <si>
    <t>(4-0, 4-1)</t>
  </si>
  <si>
    <t>(3-3, 1-4)</t>
  </si>
  <si>
    <t>(2-1, 2-2)</t>
  </si>
  <si>
    <t>Sotkamon Jymy mestari voitoin  2-1</t>
  </si>
  <si>
    <t>(4-2, 4-4)</t>
  </si>
  <si>
    <t>(5-1, 4-0)</t>
  </si>
  <si>
    <t>(1-4, 2-8)</t>
  </si>
  <si>
    <t>(7-4, 2-3, 1-0)</t>
  </si>
  <si>
    <t>(11-11, 1-2)</t>
  </si>
  <si>
    <t>(4-3, 7-2)</t>
  </si>
  <si>
    <t>(2-5, 6-1, 1-0)</t>
  </si>
  <si>
    <t>(5-3, 1-4, 0-1)</t>
  </si>
  <si>
    <t>(2-1, 5-1)</t>
  </si>
  <si>
    <t>(4-2, 1-2, 0-1)</t>
  </si>
  <si>
    <t>(1-7, 1-3)</t>
  </si>
  <si>
    <t>(4-3, 2-1)</t>
  </si>
  <si>
    <t>(5-1, 0-3, 1-1, 2-1)</t>
  </si>
  <si>
    <t>V</t>
  </si>
  <si>
    <t>Riihimäen Pallonlyöjät</t>
  </si>
  <si>
    <t>-</t>
  </si>
  <si>
    <t>Loimaan Palloilijat</t>
  </si>
  <si>
    <t>(8-4, 7-5)</t>
  </si>
  <si>
    <t>(1-2, 8-3, 1-0)</t>
  </si>
  <si>
    <t>(2-3, 3-8)</t>
  </si>
  <si>
    <t>(3-1, 1-2, 1-1, 3-1)</t>
  </si>
  <si>
    <t>Keskiarvo</t>
  </si>
  <si>
    <t>Yhteensä</t>
  </si>
  <si>
    <t>Kiteen Urheilijat</t>
  </si>
  <si>
    <t>Alajärven Ankkurit</t>
  </si>
  <si>
    <t>Hyvinkään Tahko</t>
  </si>
  <si>
    <t>Oulun Lippo mestari voitoin  2-0</t>
  </si>
  <si>
    <t>Sotkamon Jymy mestari voitoin  3-1</t>
  </si>
  <si>
    <t>Nurmon Jymy</t>
  </si>
  <si>
    <t>Sotkamon Jymy</t>
  </si>
  <si>
    <t>Imatran Pallo-Veikot</t>
  </si>
  <si>
    <t>Oulun Lippo</t>
  </si>
  <si>
    <t>Vaasan Maila</t>
  </si>
  <si>
    <t>(4-3, 5-4)</t>
  </si>
  <si>
    <t>(1-1, 2-0)</t>
  </si>
  <si>
    <t>(0-0, 1-0)</t>
  </si>
  <si>
    <t>(4-0, 0-2, 1-0)</t>
  </si>
  <si>
    <t>(1-5, 0-5)</t>
  </si>
  <si>
    <t>(0-7, 0-0)</t>
  </si>
  <si>
    <t>(0-2, 0-2)</t>
  </si>
  <si>
    <t>(2-3, 3-1, 1-0)</t>
  </si>
  <si>
    <t>(0-1, 2-0, 0-1)</t>
  </si>
  <si>
    <t>(8-1, 7-2)</t>
  </si>
  <si>
    <t>(3-0, 16-3)</t>
  </si>
  <si>
    <t>(3-2, 2-2)</t>
  </si>
  <si>
    <t>(4-3, 1-0)</t>
  </si>
  <si>
    <t>(1-5, 2-7)</t>
  </si>
  <si>
    <t>(1-4, 1-0, 1-0)</t>
  </si>
  <si>
    <t>(0-3, 0-1)</t>
  </si>
  <si>
    <t>(1-2, 1-2)</t>
  </si>
  <si>
    <t>(1-0, 2-1)</t>
  </si>
  <si>
    <t>(3-4, 3-2, 3-1)</t>
  </si>
  <si>
    <t>(5-1, 5-1)</t>
  </si>
  <si>
    <t>(4-5, 0-3)</t>
  </si>
  <si>
    <t>(1-0, 4-2)</t>
  </si>
  <si>
    <t>(7-0, 3-1)</t>
  </si>
  <si>
    <t>(8-1, 3-2)</t>
  </si>
  <si>
    <t>(5-3, 3-2)</t>
  </si>
  <si>
    <t>(2-3, 1-6)</t>
  </si>
  <si>
    <t>(3-0, 4-1)</t>
  </si>
  <si>
    <t>(6-0, 9-2)</t>
  </si>
  <si>
    <t>(4-5, 1-6)</t>
  </si>
  <si>
    <t>(5-4, 0-0)</t>
  </si>
  <si>
    <t>(5-2, 1-0)</t>
  </si>
  <si>
    <t>(3-3, 2-3)</t>
  </si>
  <si>
    <t>(0-4, 2-2)</t>
  </si>
  <si>
    <t>(3-0, 3-1)</t>
  </si>
  <si>
    <t>(3-2, 6-1)</t>
  </si>
  <si>
    <t>Sotkamon Jymy mestari voitoin  2-0</t>
  </si>
  <si>
    <t>(8-1, 7-7)</t>
  </si>
  <si>
    <t>(1-2, 5-0, 3-0)</t>
  </si>
  <si>
    <t>(2-4, 2-4)</t>
  </si>
  <si>
    <t>(1-1, 3-2)</t>
  </si>
  <si>
    <t>(3-0, 1-0)</t>
  </si>
  <si>
    <t>(0-2, 0-5)</t>
  </si>
  <si>
    <t>(4-3, 2-0)</t>
  </si>
  <si>
    <t>(3-3, 1-2)</t>
  </si>
  <si>
    <t>Joensuun Maila</t>
  </si>
  <si>
    <t>(0-1, 0-3)</t>
  </si>
  <si>
    <t>(12-1, 12-2)</t>
  </si>
  <si>
    <t>(1-7, 3-2, 0-0, 2-0)</t>
  </si>
  <si>
    <t>(12-1, 4-1)</t>
  </si>
  <si>
    <t>(3-4, 1-3)</t>
  </si>
  <si>
    <t>(3-5, 0-5)</t>
  </si>
  <si>
    <t>(2-1, 8-0)</t>
  </si>
  <si>
    <t>(9-0, 6-0)</t>
  </si>
  <si>
    <t>Sotkamon Jymy mestari voitoin  3-0</t>
  </si>
  <si>
    <t>Kiteen Pallo-90</t>
  </si>
  <si>
    <t>Pattijoen Urheilijat</t>
  </si>
  <si>
    <t>(6-2, 2-2)</t>
  </si>
  <si>
    <t>(1-0, 4-6, 0-0, 2-3)</t>
  </si>
  <si>
    <t>(1-5, 3-1, 0-0, 0-1)</t>
  </si>
  <si>
    <t>(2-5, 1-1)</t>
  </si>
  <si>
    <t>(2-5, 4-2, 0-1)</t>
  </si>
  <si>
    <t>(2-2, 4-3)</t>
  </si>
  <si>
    <t>(4-9, 3-4)</t>
  </si>
  <si>
    <t>(3-2, 7-1)</t>
  </si>
  <si>
    <t>(3-1, 13-4)</t>
  </si>
  <si>
    <t>(2-0, 2-2)</t>
  </si>
  <si>
    <t>(3-2, 2-1)</t>
  </si>
  <si>
    <t>(4-3, 4-1)</t>
  </si>
  <si>
    <t>(1-2, 0-2)</t>
  </si>
  <si>
    <t>(1-3, 2-1, 5-0)</t>
  </si>
  <si>
    <t>(5-4, 4-3)</t>
  </si>
  <si>
    <t>(1-2, 1-0, 0-0, 2-1)</t>
  </si>
  <si>
    <t>(2-5, 0-2)</t>
  </si>
  <si>
    <t>(1-2, 1-1)</t>
  </si>
  <si>
    <t>(3-2, 3-1)</t>
  </si>
  <si>
    <t>(2-0, 3-1)</t>
  </si>
  <si>
    <t>(3-2, 3-0)</t>
  </si>
  <si>
    <t>(0-2, 1-2)</t>
  </si>
  <si>
    <t>(3-3, 3-2)</t>
  </si>
  <si>
    <t>Seinäjoen Maila-Jussit</t>
  </si>
  <si>
    <t>Jyväskylän Kiri</t>
  </si>
  <si>
    <t>Siilinjärven Ponnistus</t>
  </si>
  <si>
    <t>(6-0, 9-0)</t>
  </si>
  <si>
    <t>(6-1, 1-1)</t>
  </si>
  <si>
    <t>(0-0, 2-0)</t>
  </si>
  <si>
    <t>(0-1, 1-1)</t>
  </si>
  <si>
    <t>(1-2, 7-0, 0-1)</t>
  </si>
  <si>
    <t>(1-3, 2-4)</t>
  </si>
  <si>
    <t>(8-0, 6-3)</t>
  </si>
  <si>
    <t>(7-0, 7-1)</t>
  </si>
  <si>
    <t>(4-5, 1-1)</t>
  </si>
  <si>
    <t>(7-1, 1-1)</t>
  </si>
  <si>
    <t>(7-2, 6-4)</t>
  </si>
  <si>
    <t>(1-3, 2-2)</t>
  </si>
  <si>
    <t>(0-3, 2-4)</t>
  </si>
  <si>
    <t>(3-6, 2-6)</t>
  </si>
  <si>
    <t>(1-1, 11-3)</t>
  </si>
  <si>
    <t>(1-2, 2-2)</t>
  </si>
  <si>
    <t>(2-2, 6-4)</t>
  </si>
  <si>
    <t>(0-0, 0-1)</t>
  </si>
  <si>
    <t>(0-3, 1-6)</t>
  </si>
  <si>
    <t>(1-6, 14-0, 0-4)</t>
  </si>
  <si>
    <t>(3-2, 1-6, 1-0)</t>
  </si>
  <si>
    <t>(5-0, 7-3)</t>
  </si>
  <si>
    <t>(1-2, 0-3)</t>
  </si>
  <si>
    <t>(6-2, 4-0)</t>
  </si>
  <si>
    <t>(2-2, 2-1)</t>
  </si>
  <si>
    <t>(0-1, 2-3)</t>
  </si>
  <si>
    <t>(3-0, 6-3)</t>
  </si>
  <si>
    <t>(2-7, 3-4)</t>
  </si>
  <si>
    <t>(9-0, 7-2)</t>
  </si>
  <si>
    <t>(5-3, 1-0)</t>
  </si>
  <si>
    <t>(3-5, 4-5)</t>
  </si>
  <si>
    <t>(1-2, 3-2, 0-2)</t>
  </si>
  <si>
    <t>(2-1, 3-0)</t>
  </si>
  <si>
    <t>(2-1, 6-2)</t>
  </si>
  <si>
    <t>(4-2, 2-1)</t>
  </si>
  <si>
    <t>(4-3, 2-2)</t>
  </si>
  <si>
    <t>(2-6, 4-2, 0-1)</t>
  </si>
  <si>
    <t>(7-1, 4-4)</t>
  </si>
  <si>
    <t>(11-1, 3-4, 3-7)</t>
  </si>
  <si>
    <t>(6-5, 3-5, 0-1)</t>
  </si>
  <si>
    <t>(1-4, 10-1, 0-0, 1-0)</t>
  </si>
  <si>
    <t>(2-0, 1-8, 0-0, 1-3)</t>
  </si>
  <si>
    <t>(8-4, 8-2)</t>
  </si>
  <si>
    <t>(4-6, 1-0, 4-0)</t>
  </si>
  <si>
    <t>(5-2, 2-2)</t>
  </si>
  <si>
    <t>(3-6, 2-0, 0-3)</t>
  </si>
  <si>
    <t>(4-2, 4-0)</t>
  </si>
  <si>
    <t>(6-0, 4-1)</t>
  </si>
  <si>
    <t>Seinäjoen Maila-Jussit mestari yhteisjuoksuin 9-6</t>
  </si>
  <si>
    <t>Alajärven Ankkurit mestari yhteisjuoksuin 16-12</t>
  </si>
  <si>
    <t>Alajärven Ankkurit mestari yhteisjuoksuin 9-7</t>
  </si>
  <si>
    <t>YLEISÖMÄÄRÄT</t>
  </si>
  <si>
    <t>Vuosi</t>
  </si>
  <si>
    <t>otteluja</t>
  </si>
  <si>
    <t>yleisö</t>
  </si>
  <si>
    <t>ka</t>
  </si>
  <si>
    <t>voitot</t>
  </si>
  <si>
    <t>V-%</t>
  </si>
  <si>
    <t>vuosia</t>
  </si>
  <si>
    <t>kerrat</t>
  </si>
  <si>
    <t>tappiot</t>
  </si>
  <si>
    <t>08.</t>
  </si>
  <si>
    <t>PUOLIVÄLIERÄSARJAT</t>
  </si>
  <si>
    <t>PUOLIVÄLIERÄPELIT</t>
  </si>
  <si>
    <t>LYÖJÄTILASTO</t>
  </si>
  <si>
    <t>ETENIJÄTILASTO</t>
  </si>
  <si>
    <t>TEHOTILASTO</t>
  </si>
  <si>
    <t>KÄRKILYÖNTITILASTO</t>
  </si>
  <si>
    <t>(6-1, 10-3)</t>
  </si>
  <si>
    <t>05.</t>
  </si>
  <si>
    <t>07.</t>
  </si>
  <si>
    <t>04.</t>
  </si>
  <si>
    <t>10.</t>
  </si>
  <si>
    <t>16.</t>
  </si>
  <si>
    <t>19.</t>
  </si>
  <si>
    <t>20.</t>
  </si>
  <si>
    <t>15.</t>
  </si>
  <si>
    <t>18.</t>
  </si>
  <si>
    <t>14.</t>
  </si>
  <si>
    <t>17.</t>
  </si>
  <si>
    <t>12.</t>
  </si>
  <si>
    <t>22.</t>
  </si>
  <si>
    <t>25.</t>
  </si>
  <si>
    <t>28.</t>
  </si>
  <si>
    <t>24.</t>
  </si>
  <si>
    <t>13.</t>
  </si>
  <si>
    <t>21.</t>
  </si>
  <si>
    <t>23.</t>
  </si>
  <si>
    <t>27.</t>
  </si>
  <si>
    <t>29.</t>
  </si>
  <si>
    <t>(2-3, 2-0, 0-1)</t>
  </si>
  <si>
    <t>(9-1, 4-6, 2-2, 3-2)</t>
  </si>
  <si>
    <t>(1-5, 0-1)</t>
  </si>
  <si>
    <t>(5-4, 1-4, 0-0, 1-2)</t>
  </si>
  <si>
    <t>(7-1, 1-10, 1-0)</t>
  </si>
  <si>
    <t>(5-3, 7-3)</t>
  </si>
  <si>
    <t>(5-1, 1-2, 1-0)</t>
  </si>
  <si>
    <t>(2-9, 1-7)</t>
  </si>
  <si>
    <t>(3-6, 8-1, 0-0, 1-2)</t>
  </si>
  <si>
    <t>(9-0, 1-2, 2-1)</t>
  </si>
  <si>
    <t>(6-6, 3-3, 1-0)</t>
  </si>
  <si>
    <t>(1-2, 4-0, 0-0, 1-2)</t>
  </si>
  <si>
    <t>(3-4, 3-3)</t>
  </si>
  <si>
    <t>(2-1, 1-2, 3-0)</t>
  </si>
  <si>
    <t>(2-9, 2-6)</t>
  </si>
  <si>
    <t>YHT</t>
  </si>
  <si>
    <t>11.</t>
  </si>
  <si>
    <t>09.</t>
  </si>
  <si>
    <t>(1-3, 4-2, 0-0, 1-2)</t>
  </si>
  <si>
    <t>(2-3, 5-9)</t>
  </si>
  <si>
    <t>(1-4, 5-2, 0-0, 1-0)</t>
  </si>
  <si>
    <t>(5-3, 5-2)</t>
  </si>
  <si>
    <t>(14-2, 5-3)</t>
  </si>
  <si>
    <t>(3-1, 6-3)</t>
  </si>
  <si>
    <t>(2-1, 0-3, 0-4)</t>
  </si>
  <si>
    <t>(2-0, 2-1)</t>
  </si>
  <si>
    <t>(5-4, 1-2, 0-0, 2-1)</t>
  </si>
  <si>
    <t>(3-9, 5-1, 0-0, 2-4)</t>
  </si>
  <si>
    <t>(5-1, 1-5, 0-0, 1-2)</t>
  </si>
  <si>
    <t>(3-1, 3-4, 0-0, 5-4)</t>
  </si>
  <si>
    <t>(2-2, 7-0)</t>
  </si>
  <si>
    <t>Vimpelin Veto mestari voitoin  3-1</t>
  </si>
  <si>
    <t>(5-1, 9-2)</t>
  </si>
  <si>
    <t>Puijon Pesäpallo</t>
  </si>
  <si>
    <t>VÄLIERÄPELIT</t>
  </si>
  <si>
    <t>VÄLIERÄSARJAT</t>
  </si>
  <si>
    <t>PRONSSIPELIT</t>
  </si>
  <si>
    <t>FINAALISARJAT</t>
  </si>
  <si>
    <t>FINAALIPELIT</t>
  </si>
  <si>
    <t>(15-2, 9-0)</t>
  </si>
  <si>
    <t>(11-0, 17-1)</t>
  </si>
  <si>
    <t>(8-1, 1-1)</t>
  </si>
  <si>
    <t>(4-0, 1-2, 1-0)</t>
  </si>
  <si>
    <t>(1-0, 7-2)</t>
  </si>
  <si>
    <t>(0-5, 5-4, 0-0, 0-1)</t>
  </si>
  <si>
    <t>(2-3, 3-4)</t>
  </si>
  <si>
    <t>(2-2, 0-5)</t>
  </si>
  <si>
    <t>(5-1, 14-0)</t>
  </si>
  <si>
    <t>(3-2, 13-0)</t>
  </si>
  <si>
    <t>(3-6, 5-4, 1-3)</t>
  </si>
  <si>
    <t>(0-2, 6-6)</t>
  </si>
  <si>
    <t>(4-0, 3-2)</t>
  </si>
  <si>
    <t>(3-2, 2-3, 2-0)</t>
  </si>
  <si>
    <t>(1-3, 4-1, 0-0, 0-1)</t>
  </si>
  <si>
    <t>(0-4, 4-2, 0-1)</t>
  </si>
  <si>
    <t>(1-0, 11-3)</t>
  </si>
  <si>
    <t>(0-4, 3-2, 2-1)</t>
  </si>
  <si>
    <t>(9-0, 3-3)</t>
  </si>
  <si>
    <t>(4-4, 7-3)</t>
  </si>
  <si>
    <t>(3-1, 2-4, 0-1)</t>
  </si>
  <si>
    <t>(3-0, 0-5, 0-1)</t>
  </si>
  <si>
    <t>(2-2, 2-5)</t>
  </si>
  <si>
    <t>PRONSSISARJAT</t>
  </si>
  <si>
    <t>Kiteen Pallo -90</t>
  </si>
  <si>
    <t>(0-2, 2-3)</t>
  </si>
  <si>
    <t>(1-1, 1-8)</t>
  </si>
  <si>
    <t>(8-1, 6-1)</t>
  </si>
  <si>
    <t>(1-6, 4-4)</t>
  </si>
  <si>
    <t>(3-5, 3-1, 0-0, 2-1)</t>
  </si>
  <si>
    <t>(0-4, 0-6)</t>
  </si>
  <si>
    <t>(13-1, 3-4, 3-4)</t>
  </si>
  <si>
    <t>(2-6, 2-8)</t>
  </si>
  <si>
    <t>(3-2, 9-1)</t>
  </si>
  <si>
    <t>(4-0, 5-2)</t>
  </si>
  <si>
    <t>(8-1, 7-5)</t>
  </si>
  <si>
    <t>(4-3, 2-5, 1-1, 2-4)</t>
  </si>
  <si>
    <t>(4-6, 3-5)</t>
  </si>
  <si>
    <t>(1-0, 7-0)</t>
  </si>
  <si>
    <t>(1-2, 6-4, 1-0)</t>
  </si>
  <si>
    <t>Oulun Lippo Pesis</t>
  </si>
  <si>
    <t>(0-3, 4-0, 3-0)</t>
  </si>
  <si>
    <t>(1-5, 2-5)</t>
  </si>
  <si>
    <t>(1-0, 2-3, 0-0, 1-0)</t>
  </si>
  <si>
    <t>(5-1, 1-3, 0-0, 1-3)</t>
  </si>
  <si>
    <t>(1-0, 1-5, 0-0, 0-1)</t>
  </si>
  <si>
    <t>(9-0, 5-4)</t>
  </si>
  <si>
    <t>(4-8, 5-3, 2-0)</t>
  </si>
  <si>
    <t>(1-0, 0-6, 0-1)</t>
  </si>
  <si>
    <t>(3-8, 2-1, 0-0, 1-2)</t>
  </si>
  <si>
    <t>(8-0, 9-3)</t>
  </si>
  <si>
    <t>(6-3, 4-3)</t>
  </si>
  <si>
    <t>(16-1, 9-1)</t>
  </si>
  <si>
    <t>(1-1, 7-3)</t>
  </si>
  <si>
    <t>7-2, 0-5, 0-1)</t>
  </si>
  <si>
    <t>(5-3, 5-4)</t>
  </si>
  <si>
    <t>(4-4, 0-2)</t>
  </si>
  <si>
    <t>(7-3, 4-0)</t>
  </si>
  <si>
    <t>(2-12, 0-3)</t>
  </si>
  <si>
    <t>(12-0, 5-0)</t>
  </si>
  <si>
    <t>(0-3, 9-5, 2-0)</t>
  </si>
  <si>
    <t>(3-1, 3-5, 0-2)</t>
  </si>
  <si>
    <t>(7-1, 4-5, 2-2, 1-0)</t>
  </si>
  <si>
    <t>(2-1, 0-3, 1-0)</t>
  </si>
  <si>
    <t>1  tasapeli</t>
  </si>
  <si>
    <t xml:space="preserve">Koskenkorvan Urheilijat </t>
  </si>
  <si>
    <t xml:space="preserve">Kiteen Pallo-90 </t>
  </si>
  <si>
    <t xml:space="preserve">Pattijoen Urheilijat </t>
  </si>
  <si>
    <t>(10-1, 2-1)</t>
  </si>
  <si>
    <t>(1-4, 5-4, 0-0, 3-5)</t>
  </si>
  <si>
    <t>(1-4, 1-0, 0-1)</t>
  </si>
  <si>
    <t>(1-2, 3-5)</t>
  </si>
  <si>
    <t>(4-0, 6-2)</t>
  </si>
  <si>
    <t>(4-7, 6-4, 1-0)</t>
  </si>
  <si>
    <t>(4-1, 11-4)</t>
  </si>
  <si>
    <t>(3-4, 0-7)</t>
  </si>
  <si>
    <t>(1-6, 1-0, 0-0, 1-2)</t>
  </si>
  <si>
    <t>(5-0, 7-0</t>
  </si>
  <si>
    <t>(2-1, 2-3, 2-0)</t>
  </si>
  <si>
    <t>(8-4, 4-3)</t>
  </si>
  <si>
    <t>(3-4, 0-5)</t>
  </si>
  <si>
    <t>(2-7, 5-3, 0-0, 2-1)</t>
  </si>
  <si>
    <t>SEURA</t>
  </si>
  <si>
    <t>Seinäjoen Jymy-Jussit</t>
  </si>
  <si>
    <t>(6-0, 4-4)</t>
  </si>
  <si>
    <t>(2-2, 3-5)</t>
  </si>
  <si>
    <t>(3-4, 2-7)</t>
  </si>
  <si>
    <t>(2-0, 1-2, 0-0, 1-3)</t>
  </si>
  <si>
    <t>(8-2, 3-1)</t>
  </si>
  <si>
    <t>(5-2, 2-12, 0-0, 2-3)</t>
  </si>
  <si>
    <t>(5-0, 12-2)</t>
  </si>
  <si>
    <t>(4-1, 4-3)</t>
  </si>
  <si>
    <t>(0-1, 1-6)</t>
  </si>
  <si>
    <t>(3-0, 15-3)</t>
  </si>
  <si>
    <t>(3-1, 10-6)</t>
  </si>
  <si>
    <t>(4-6, 2-6)</t>
  </si>
  <si>
    <t>(4-0, 1-5, 0-1)</t>
  </si>
  <si>
    <t>Seinäjoen JymyJussit</t>
  </si>
  <si>
    <t>(4-1, 13-1)</t>
  </si>
  <si>
    <t>(4-5, 2-3)</t>
  </si>
  <si>
    <t>(5-4, 10-3)</t>
  </si>
  <si>
    <t>(3-5, 1-6)</t>
  </si>
  <si>
    <t>(8-4, 5-2)</t>
  </si>
  <si>
    <t>(11-4, 3-5, 2-1)</t>
  </si>
  <si>
    <t>(9-4, 11-4)</t>
  </si>
  <si>
    <t>(2-7, 1-8)</t>
  </si>
  <si>
    <t>vuodet</t>
  </si>
  <si>
    <t>(4-1, 10-3)</t>
  </si>
  <si>
    <t>(3-4, 4-2, 0-0, 3-2)</t>
  </si>
  <si>
    <t>(2-3, 0-6)</t>
  </si>
  <si>
    <t>(6-5, 13-2)</t>
  </si>
  <si>
    <t>(3-3, 7-1)</t>
  </si>
  <si>
    <t>LOPPUOTTELUT  1986 - 2016</t>
  </si>
  <si>
    <t>PRONSSIOTTELUT  1987 - 2016</t>
  </si>
  <si>
    <t>(2-1, 2-3, 5-0)</t>
  </si>
  <si>
    <t>(3-6, 0-1)</t>
  </si>
  <si>
    <t>(6-1, 7-1)</t>
  </si>
  <si>
    <t>SUURIMMAT FINAALIVOITOT</t>
  </si>
  <si>
    <t>2-0</t>
  </si>
  <si>
    <t>SUURIMMAT VÄLIERÄVOITOT</t>
  </si>
  <si>
    <t>SUURIMMAT PUOLIVÄLIERÄVOITOT</t>
  </si>
  <si>
    <t>(0-3, 0-4)</t>
  </si>
  <si>
    <t>(1-3, 5-1, 0-1)</t>
  </si>
  <si>
    <t>Vimpelin Veto mestari voitoin  3-2</t>
  </si>
  <si>
    <t>SARJAVOITOT</t>
  </si>
  <si>
    <t>Y</t>
  </si>
  <si>
    <t>0-2</t>
  </si>
  <si>
    <t>31.</t>
  </si>
  <si>
    <t>30.</t>
  </si>
  <si>
    <t>26.</t>
  </si>
  <si>
    <t>24.88</t>
  </si>
  <si>
    <t>24.22</t>
  </si>
  <si>
    <t>24.82</t>
  </si>
  <si>
    <t>24.87</t>
  </si>
  <si>
    <t>24.37</t>
  </si>
  <si>
    <t>24.85</t>
  </si>
  <si>
    <t>324.9</t>
  </si>
  <si>
    <t>02.</t>
  </si>
  <si>
    <t>06.</t>
  </si>
  <si>
    <t>01.</t>
  </si>
  <si>
    <t>03.</t>
  </si>
  <si>
    <t>OTTELUTILASTO</t>
  </si>
  <si>
    <t>KUNNARITILASTO</t>
  </si>
  <si>
    <t>1.</t>
  </si>
  <si>
    <t>Toni Kohonen KiPa, Lippo, SoJy, KPL</t>
  </si>
  <si>
    <t>+</t>
  </si>
  <si>
    <t>=</t>
  </si>
  <si>
    <t>Roope Korhonen SoJy</t>
  </si>
  <si>
    <t>Henri Puputti SMJ, NJ, ViVe</t>
  </si>
  <si>
    <t>Sami Haapakoski PattU, PuPe, ViVe</t>
  </si>
  <si>
    <t>Jani Komulainen SoJy</t>
  </si>
  <si>
    <t>2.</t>
  </si>
  <si>
    <t>Simo Eerikäinen Tahko, Tiikerit, KiPe</t>
  </si>
  <si>
    <t>3.</t>
  </si>
  <si>
    <t>Sami Ahola PattU, KiPa, Lippo</t>
  </si>
  <si>
    <t>Jarkko Kokko PattU, SoJy</t>
  </si>
  <si>
    <t>4.</t>
  </si>
  <si>
    <t>Jere Dahlström SMJ, KoU, ViVe</t>
  </si>
  <si>
    <t>Jarmo Heikkinen SoJy</t>
  </si>
  <si>
    <t>5.</t>
  </si>
  <si>
    <t>Janne Vuorinen SoJy, Lippo</t>
  </si>
  <si>
    <t>6.</t>
  </si>
  <si>
    <t>Antti Hartikainen SoJy</t>
  </si>
  <si>
    <t>Sami Joukainen RPL, Tahko, PuPe, KiPa, KPL, JoMa</t>
  </si>
  <si>
    <t>Antti Vihtkari Tahko, Lippo, PattU, KiPe, KaMa</t>
  </si>
  <si>
    <t>Simo Eerikäinen Tahko, Tiikerit, KiPe, JäPe, Kiri</t>
  </si>
  <si>
    <t>Antti Kuusisto KoU, SMJ, NJ, ViVe</t>
  </si>
  <si>
    <t>7.</t>
  </si>
  <si>
    <t>Riku Kytösalmi IPV, Lippo, KoU</t>
  </si>
  <si>
    <t>8.</t>
  </si>
  <si>
    <t>Janne Mäkelä ViVe</t>
  </si>
  <si>
    <t>9.</t>
  </si>
  <si>
    <t>Saku Kapanen KiPa, PuPe, KPL</t>
  </si>
  <si>
    <t>Pertti Mäkelä PattU</t>
  </si>
  <si>
    <t>Sami Partanen KiPa, KiPe, KPL</t>
  </si>
  <si>
    <t>Mikko Vainionpää SMJ, Lippo, NJ, KoU, JymyJussit</t>
  </si>
  <si>
    <t>Tuomas Tervonen KiPa, Lippo, PattU</t>
  </si>
  <si>
    <t>Mikko Huotari SiiPe, SoJy</t>
  </si>
  <si>
    <t>Kari Kuusiniemi Tahko, HoNsU, Kiri</t>
  </si>
  <si>
    <t>Valtteri Ketonen Tahko</t>
  </si>
  <si>
    <t>Mikko Kuosmanen SiiPe, SoJy</t>
  </si>
  <si>
    <t>Kari Hakkarainen SoJy</t>
  </si>
  <si>
    <t>Jimi Heikkinen SoJy</t>
  </si>
  <si>
    <t>Riku Rantanen Tahko, Lippo, KiPe, KPL</t>
  </si>
  <si>
    <t>Timo Kallio PattU, JoMa</t>
  </si>
  <si>
    <t>Mikko Korhonen SoJy</t>
  </si>
  <si>
    <t>Marko Peltonen Tahko</t>
  </si>
  <si>
    <t>Teemu Haataja SiiPe, IPV, Tiikerit, Tahko, UPV, KoU, PuPe</t>
  </si>
  <si>
    <t>Sami Sirviö SoJy, Tiikerit, Tahko</t>
  </si>
  <si>
    <t>Timo Rantatorikka Tahko, KiPe, Lippo, ViVe</t>
  </si>
  <si>
    <t>Juha Niemi KoU, JoMa</t>
  </si>
  <si>
    <t>Topi Kosonen PattU</t>
  </si>
  <si>
    <t>Niko Korhonen SoJy</t>
  </si>
  <si>
    <t>Jussi Kemilä Lippo, PattU</t>
  </si>
  <si>
    <t>Marko Rasinkangas PattU</t>
  </si>
  <si>
    <t>Vesa Mikkola KPL, IPV</t>
  </si>
  <si>
    <t>Jukka Holttinen KiU, IPV, KiPa, Lippo, JoMa</t>
  </si>
  <si>
    <t>Markus Kettunen SMJ, KoU, NJ</t>
  </si>
  <si>
    <t>Pasi Pirinen KiU, KiPa</t>
  </si>
  <si>
    <t>Markus Meriläinen SoJy, Tiikerit, Tahko, KiPe, Lippo</t>
  </si>
  <si>
    <t>Jukka Latvala Kiri, KoU, KPL, KiPa</t>
  </si>
  <si>
    <t>Pasi Pohjola Kiri, Tiikerit, PattU, Lippo</t>
  </si>
  <si>
    <t>Antti Piuhola NJ</t>
  </si>
  <si>
    <t>Jan Hautala SMJ, Lippo, KoU</t>
  </si>
  <si>
    <t>Mikko Kanala ViVe</t>
  </si>
  <si>
    <t>Marko Pelkonen Lippo, KoU, PattU, Tahko, Lippo Pesis</t>
  </si>
  <si>
    <t>Mika Laukkanen KiPa, JoMa</t>
  </si>
  <si>
    <t>Teemu Isoketo ViVe, NJ, KaMa</t>
  </si>
  <si>
    <t>Immo Rautiainen KiPa, SoJy</t>
  </si>
  <si>
    <t>Petri Raittila KaMa, UPV, KiPa</t>
  </si>
  <si>
    <t>Matti Salminen SoJy</t>
  </si>
  <si>
    <t>Mikko Rantalahti ViVe, Kiri</t>
  </si>
  <si>
    <t>Tuomas Jussila PattU, Lippo, JoMa</t>
  </si>
  <si>
    <t>Timo Keränen Lippo</t>
  </si>
  <si>
    <t>Kari Kallio VM, Lippo, Kiri, Tiikerit, KaMa</t>
  </si>
  <si>
    <t>Mikko Haukkala NJ, ViVe, KoU</t>
  </si>
  <si>
    <t>Kosti Rautiainen SoJy</t>
  </si>
  <si>
    <t>Aleksi Rautiainen KiPa, JoMa</t>
  </si>
  <si>
    <t>Tuomo Lönnmark ViVe</t>
  </si>
  <si>
    <t>Lauri Kivinen SoJy, JoMa</t>
  </si>
  <si>
    <t>Niilo Piiponniemi SoJy</t>
  </si>
  <si>
    <t>ero</t>
  </si>
  <si>
    <t>VÄLIERÄT  1987 - 2016</t>
  </si>
  <si>
    <t xml:space="preserve">      Puolivälierät</t>
  </si>
  <si>
    <t xml:space="preserve">          Välierät</t>
  </si>
  <si>
    <t xml:space="preserve">           Pronssit</t>
  </si>
  <si>
    <t xml:space="preserve">          Finaalit</t>
  </si>
  <si>
    <t>Vuonna 1987 voittaja ratkaistiin kahden ottelun yhteistuloksella.</t>
  </si>
  <si>
    <t>Juha Korhonen Tahko, KPL</t>
  </si>
  <si>
    <t>MIESTEN VÄLIERÄT 2017</t>
  </si>
  <si>
    <t>Vuosina 1988 - 1994 jatkoon pääsi kahdella voitolla.</t>
  </si>
  <si>
    <t>Vuonna 2003 jatkoon pääsi neljällä voitolla.</t>
  </si>
  <si>
    <t>vain vuosina 1987, 1988, 1989 ja 1999.</t>
  </si>
  <si>
    <t xml:space="preserve">Kaikkiaan 20 seuraa on ollut kautta aikain mukana välierissä. </t>
  </si>
  <si>
    <t>YLEISÖ</t>
  </si>
  <si>
    <t>1998  (3912),  1990  (3845),  1991  (3697),  1997  (3650),  1992  (3577) ja 1994  (3428).</t>
  </si>
  <si>
    <t>Välierien TOP TEN</t>
  </si>
  <si>
    <t>SMJ</t>
  </si>
  <si>
    <t>SoJy</t>
  </si>
  <si>
    <t>Lippo</t>
  </si>
  <si>
    <t>IPV</t>
  </si>
  <si>
    <t>Tahko</t>
  </si>
  <si>
    <t>KiPa</t>
  </si>
  <si>
    <t>Tiikerit</t>
  </si>
  <si>
    <t>MIESTEN PLAY OFF</t>
  </si>
  <si>
    <t>1987-2016</t>
  </si>
  <si>
    <t>1987-2017</t>
  </si>
  <si>
    <t>1986-2016</t>
  </si>
  <si>
    <t>PUOLIVÄLIERÄT  1987 - 2017</t>
  </si>
  <si>
    <t>Vuosina 1995 - 2002, 2004 - 2016 jatkoon pääsi kolmella voitolla.</t>
  </si>
  <si>
    <t>Välieräsarjoja on oteltu 60.</t>
  </si>
  <si>
    <t>Välieriä on pelattu vuosina 1987 - 2016.</t>
  </si>
  <si>
    <t xml:space="preserve">Useimmin mukana on ollut Sotkamon Jymy, 26 kertaa.  Välierien ulkopuolelle se on jäänyt </t>
  </si>
  <si>
    <t>Vimpelin Veto mukana 8 kertaa, Kouvolan Pallonlyöjät ja Joensuun Maila 5 kertaa.</t>
  </si>
  <si>
    <t xml:space="preserve"> Pelejä on kertynyt kaikkiaan 200.</t>
  </si>
  <si>
    <t xml:space="preserve">Sotkamon Jymy on pelannut 88 välieräottelua ja voittanut niistä 66, (75 %).  </t>
  </si>
  <si>
    <t xml:space="preserve">Vimpelin Veto on pelannut 29 välieräottelua ja voittanut niistä 21, (72 %).  </t>
  </si>
  <si>
    <t>Joensuun Maila on pelannut 17 välieräottelua ja voittanut niistä 2, (12 %).</t>
  </si>
  <si>
    <t>Kouvolan Pallonlyöjät on pelannut 15 välieräottelua ja voittanut niistä 6, (40 %).</t>
  </si>
  <si>
    <t>Välierien katsojakeskiarvo on 2516. Kuutena vuonna on keskiarvo noussut yli 3000 katsojan,</t>
  </si>
  <si>
    <t>OTTELUOHJELMA</t>
  </si>
  <si>
    <t>MIESTEN YLEMPIEN PUDOTUSPELIEN TILASTOT 1979 - 2017   TOP - 30</t>
  </si>
  <si>
    <t>MUKANA VÄLIERISSÄ</t>
  </si>
  <si>
    <t>Ti 29.8.</t>
  </si>
  <si>
    <t>Ke 30.8.</t>
  </si>
  <si>
    <t>To 31.8.</t>
  </si>
  <si>
    <t>Pe 1.9.</t>
  </si>
  <si>
    <t>La 2.9.</t>
  </si>
  <si>
    <t>Su 3.9.</t>
  </si>
  <si>
    <t>Ma 4.9.</t>
  </si>
  <si>
    <t>Ti 5.9.</t>
  </si>
  <si>
    <t>Ke 6.9.</t>
  </si>
  <si>
    <t>To 7.9.</t>
  </si>
  <si>
    <t>Joensuun Maila – Sotkamon Jymy 17.00 Ruutu Urheilu</t>
  </si>
  <si>
    <t>Joensuun Maila – Sotkamon Jymy 16.00 Ruutu Urheilu</t>
  </si>
  <si>
    <t>Vimpelin Veto – Kouvolan Pallonlyöjät 17.00 Ruutu Urheilu</t>
  </si>
  <si>
    <t>Sotkamon Jymy – Joensuun Maila 17.00 Ruutu Urheilu</t>
  </si>
  <si>
    <t>Kouvolan Pallonlyöjät – Vimpelin Veto 17.00 Ruutu Urheilu</t>
  </si>
  <si>
    <t>Vimpelin Veto – Kouvolan Pallonlyöjät 16.00 Ruutu Urheilu</t>
  </si>
  <si>
    <t>Sotkamon Jymy – Joensuun Maila 17.00 Tarvittaessa Ruutu Urheilu</t>
  </si>
  <si>
    <t>Kouvolan Pallonlyöjät – Vimpelin Veto 17.00 Tarvittaessa Ruutu Urheilu</t>
  </si>
  <si>
    <t>Joensuun Maila – Sotkamon Jymy 17.00 Tarvittaessa Ruutu Urheilu</t>
  </si>
  <si>
    <t>Vimpelin Veto – Kouvolan Pallonlyöjät 17.00 Tarvittaessa Ruutu Urheilu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</si>
</sst>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2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2.3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59"/>
      <name val="Times New Roman"/>
      <family val="1"/>
    </font>
    <font>
      <b/>
      <sz val="11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12"/>
      <name val="Arial"/>
      <family val="2"/>
    </font>
    <font>
      <u/>
      <sz val="11"/>
      <color theme="11"/>
      <name val="Arial"/>
    </font>
    <font>
      <sz val="12"/>
      <name val="Times New Roman"/>
    </font>
    <font>
      <b/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" fillId="0" borderId="0" applyFont="0" applyFill="0" applyBorder="0" applyAlignment="0" applyProtection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9" fillId="0" borderId="0" xfId="0" applyNumberFormat="1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NumberFormat="1" applyFont="1" applyAlignment="1">
      <alignment horizontal="left"/>
    </xf>
    <xf numFmtId="0" fontId="11" fillId="0" borderId="0" xfId="0" applyFont="1" applyAlignment="1"/>
    <xf numFmtId="0" fontId="9" fillId="4" borderId="0" xfId="0" applyFont="1" applyFill="1" applyAlignment="1"/>
    <xf numFmtId="0" fontId="8" fillId="4" borderId="0" xfId="0" applyFont="1" applyFill="1" applyAlignment="1"/>
    <xf numFmtId="0" fontId="9" fillId="0" borderId="0" xfId="1" applyFont="1" applyFill="1" applyBorder="1" applyAlignment="1" applyProtection="1">
      <alignment horizontal="left" wrapText="1"/>
    </xf>
    <xf numFmtId="0" fontId="8" fillId="0" borderId="0" xfId="0" applyFont="1" applyAlignment="1"/>
    <xf numFmtId="0" fontId="9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/>
    </xf>
    <xf numFmtId="0" fontId="8" fillId="0" borderId="0" xfId="1" applyFont="1" applyFill="1" applyBorder="1" applyAlignment="1" applyProtection="1">
      <alignment horizontal="left" wrapText="1"/>
    </xf>
    <xf numFmtId="0" fontId="9" fillId="0" borderId="0" xfId="1" applyNumberFormat="1" applyFont="1" applyFill="1" applyBorder="1" applyAlignment="1" applyProtection="1">
      <alignment horizontal="center" wrapText="1"/>
    </xf>
    <xf numFmtId="49" fontId="9" fillId="0" borderId="0" xfId="1" applyNumberFormat="1" applyFont="1" applyFill="1" applyBorder="1" applyAlignment="1" applyProtection="1">
      <alignment wrapText="1"/>
    </xf>
    <xf numFmtId="0" fontId="13" fillId="0" borderId="0" xfId="1" applyNumberFormat="1" applyFont="1" applyFill="1" applyBorder="1" applyAlignment="1" applyProtection="1">
      <alignment horizontal="center" wrapText="1"/>
    </xf>
    <xf numFmtId="49" fontId="8" fillId="0" borderId="0" xfId="1" applyNumberFormat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49" fontId="9" fillId="0" borderId="0" xfId="0" applyNumberFormat="1" applyFont="1" applyAlignment="1"/>
    <xf numFmtId="0" fontId="8" fillId="0" borderId="0" xfId="0" applyFont="1" applyFill="1" applyBorder="1" applyAlignment="1">
      <alignment horizontal="center" wrapText="1"/>
    </xf>
    <xf numFmtId="49" fontId="9" fillId="0" borderId="0" xfId="0" applyNumberFormat="1" applyFont="1" applyFill="1" applyBorder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1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49" fontId="12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NumberFormat="1" applyFont="1" applyFill="1" applyBorder="1" applyAlignment="1">
      <alignment vertical="center"/>
    </xf>
    <xf numFmtId="9" fontId="9" fillId="0" borderId="0" xfId="3" applyFont="1" applyAlignment="1">
      <alignment horizont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NumberFormat="1" applyFont="1" applyFill="1" applyBorder="1" applyAlignment="1"/>
    <xf numFmtId="49" fontId="13" fillId="0" borderId="0" xfId="1" applyNumberFormat="1" applyFont="1" applyFill="1" applyBorder="1" applyAlignment="1" applyProtection="1">
      <alignment wrapText="1"/>
    </xf>
    <xf numFmtId="49" fontId="14" fillId="0" borderId="0" xfId="1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vertic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1" fontId="9" fillId="2" borderId="0" xfId="0" applyNumberFormat="1" applyFont="1" applyFill="1" applyAlignment="1"/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right"/>
    </xf>
    <xf numFmtId="49" fontId="9" fillId="0" borderId="0" xfId="0" applyNumberFormat="1" applyFont="1" applyAlignment="1">
      <alignment horizontal="lef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9" fillId="0" borderId="0" xfId="0" applyFont="1" applyAlignment="1"/>
    <xf numFmtId="0" fontId="8" fillId="0" borderId="0" xfId="0" applyFont="1" applyFill="1" applyBorder="1" applyAlignment="1">
      <alignment horizontal="left"/>
    </xf>
    <xf numFmtId="49" fontId="9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15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1" fontId="9" fillId="0" borderId="0" xfId="0" applyNumberFormat="1" applyFont="1" applyAlignment="1">
      <alignment horizontal="right"/>
    </xf>
    <xf numFmtId="0" fontId="8" fillId="4" borderId="0" xfId="0" applyFont="1" applyFill="1" applyAlignment="1">
      <alignment horizontal="right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/>
    <xf numFmtId="164" fontId="9" fillId="0" borderId="0" xfId="3" applyNumberFormat="1" applyFont="1" applyAlignment="1">
      <alignment horizontal="center"/>
    </xf>
    <xf numFmtId="0" fontId="9" fillId="0" borderId="0" xfId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>
      <alignment horizontal="center"/>
    </xf>
    <xf numFmtId="9" fontId="9" fillId="0" borderId="0" xfId="3" applyNumberFormat="1" applyFont="1" applyAlignment="1">
      <alignment horizontal="center"/>
    </xf>
    <xf numFmtId="0" fontId="1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164" fontId="9" fillId="0" borderId="0" xfId="3" applyNumberFormat="1" applyFont="1" applyAlignment="1">
      <alignment horizontal="center" vertical="top"/>
    </xf>
    <xf numFmtId="0" fontId="8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0" fillId="3" borderId="0" xfId="0" applyFill="1"/>
    <xf numFmtId="49" fontId="17" fillId="0" borderId="0" xfId="0" applyNumberFormat="1" applyFont="1" applyFill="1" applyBorder="1" applyAlignment="1"/>
    <xf numFmtId="0" fontId="0" fillId="0" borderId="0" xfId="0" applyFill="1" applyBorder="1"/>
    <xf numFmtId="0" fontId="0" fillId="3" borderId="0" xfId="0" applyFill="1" applyBorder="1"/>
    <xf numFmtId="0" fontId="17" fillId="0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top"/>
    </xf>
    <xf numFmtId="0" fontId="1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9" fillId="0" borderId="0" xfId="3" applyNumberFormat="1" applyFont="1" applyAlignment="1">
      <alignment horizontal="right"/>
    </xf>
    <xf numFmtId="0" fontId="8" fillId="5" borderId="0" xfId="0" applyFont="1" applyFill="1" applyBorder="1"/>
    <xf numFmtId="0" fontId="8" fillId="5" borderId="0" xfId="0" applyFont="1" applyFill="1"/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left"/>
    </xf>
    <xf numFmtId="0" fontId="21" fillId="0" borderId="0" xfId="0" applyFont="1" applyAlignment="1">
      <alignment vertical="center"/>
    </xf>
    <xf numFmtId="0" fontId="8" fillId="5" borderId="0" xfId="0" applyFont="1" applyFill="1" applyAlignment="1">
      <alignment horizontal="right"/>
    </xf>
    <xf numFmtId="164" fontId="8" fillId="5" borderId="0" xfId="3" applyNumberFormat="1" applyFont="1" applyFill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8" fillId="5" borderId="0" xfId="0" applyFont="1" applyFill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0" xfId="0" applyFont="1" applyFill="1" applyAlignment="1"/>
    <xf numFmtId="0" fontId="23" fillId="0" borderId="0" xfId="0" applyFont="1" applyAlignment="1">
      <alignment vertical="center"/>
    </xf>
    <xf numFmtId="0" fontId="24" fillId="0" borderId="0" xfId="0" applyFont="1"/>
  </cellXfs>
  <cellStyles count="28">
    <cellStyle name="Avattu hyperlinkki" xfId="5" builtinId="9" hidden="1"/>
    <cellStyle name="Avattu hyperlinkki" xfId="6" builtinId="9" hidden="1"/>
    <cellStyle name="Avattu hyperlinkki" xfId="7" builtinId="9" hidden="1"/>
    <cellStyle name="Avattu hyperlinkki" xfId="8" builtinId="9" hidden="1"/>
    <cellStyle name="Avattu hyperlinkki" xfId="9" builtinId="9" hidden="1"/>
    <cellStyle name="Avattu hyperlinkki" xfId="10" builtinId="9" hidden="1"/>
    <cellStyle name="Avattu hyperlinkki" xfId="11" builtinId="9" hidden="1"/>
    <cellStyle name="Avattu hyperlinkki" xfId="12" builtinId="9" hidden="1"/>
    <cellStyle name="Avattu hyperlinkki" xfId="13" builtinId="9" hidden="1"/>
    <cellStyle name="Avattu hyperlinkki" xfId="14" builtinId="9" hidden="1"/>
    <cellStyle name="Avattu hyperlinkki" xfId="15" builtinId="9" hidden="1"/>
    <cellStyle name="Avattu hyperlinkki" xfId="16" builtinId="9" hidden="1"/>
    <cellStyle name="Avattu hyperlinkki" xfId="17" builtinId="9" hidden="1"/>
    <cellStyle name="Avattu hyperlinkki" xfId="18" builtinId="9" hidden="1"/>
    <cellStyle name="Avattu hyperlinkki" xfId="19" builtinId="9" hidden="1"/>
    <cellStyle name="Avattu hyperlinkki" xfId="20" builtinId="9" hidden="1"/>
    <cellStyle name="Avattu hyperlinkki" xfId="21" builtinId="9" hidden="1"/>
    <cellStyle name="Avattu hyperlinkki" xfId="22" builtinId="9" hidden="1"/>
    <cellStyle name="Avattu hyperlinkki" xfId="23" builtinId="9" hidden="1"/>
    <cellStyle name="Avattu hyperlinkki" xfId="24" builtinId="9" hidden="1"/>
    <cellStyle name="Avattu hyperlinkki" xfId="25" builtinId="9" hidden="1"/>
    <cellStyle name="Avattu hyperlinkki" xfId="26" builtinId="9" hidden="1"/>
    <cellStyle name="Avattu hyperlinkki" xfId="27" builtinId="9" hidden="1"/>
    <cellStyle name="Hyperlinkki" xfId="1" builtinId="8"/>
    <cellStyle name="Normaali" xfId="0" builtinId="0"/>
    <cellStyle name="Normaali 2" xfId="4"/>
    <cellStyle name="Normal_JUOKSULISTAT_97" xfId="2"/>
    <cellStyle name="Prosentti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zoomScale="90" zoomScaleNormal="90" zoomScalePageLayoutView="90" workbookViewId="0">
      <selection activeCell="B23" sqref="B23"/>
    </sheetView>
  </sheetViews>
  <sheetFormatPr baseColWidth="10" defaultColWidth="8.7109375" defaultRowHeight="13" x14ac:dyDescent="0"/>
  <cols>
    <col min="1" max="1" width="4.140625" customWidth="1"/>
    <col min="2" max="2" width="75" style="12" customWidth="1"/>
    <col min="3" max="3" width="5" style="12" customWidth="1"/>
    <col min="4" max="4" width="4.42578125" style="16" customWidth="1"/>
    <col min="5" max="5" width="7" style="173" customWidth="1"/>
    <col min="7" max="7" width="7.42578125" customWidth="1"/>
    <col min="8" max="8" width="1.5703125" customWidth="1"/>
    <col min="9" max="9" width="8.28515625" customWidth="1"/>
    <col min="10" max="10" width="4.42578125" customWidth="1"/>
    <col min="11" max="11" width="1.42578125" customWidth="1"/>
    <col min="12" max="12" width="7.42578125" customWidth="1"/>
    <col min="13" max="13" width="19.42578125" customWidth="1"/>
    <col min="14" max="14" width="50.28515625" customWidth="1"/>
  </cols>
  <sheetData>
    <row r="1" spans="2:14" s="180" customFormat="1" ht="22.5" customHeight="1">
      <c r="B1" s="98" t="s">
        <v>730</v>
      </c>
      <c r="C1" s="171" t="s">
        <v>735</v>
      </c>
      <c r="D1" s="188"/>
      <c r="N1" s="171" t="s">
        <v>761</v>
      </c>
    </row>
    <row r="2" spans="2:14">
      <c r="B2" s="98"/>
      <c r="C2" s="98"/>
      <c r="D2" s="12"/>
      <c r="E2"/>
    </row>
    <row r="3" spans="2:14">
      <c r="B3" s="98" t="s">
        <v>752</v>
      </c>
      <c r="C3" s="98" t="s">
        <v>760</v>
      </c>
      <c r="D3" s="12"/>
      <c r="E3"/>
      <c r="N3" s="189" t="s">
        <v>764</v>
      </c>
    </row>
    <row r="4" spans="2:14">
      <c r="B4" s="98"/>
      <c r="C4" s="98" t="s">
        <v>736</v>
      </c>
      <c r="D4" s="12"/>
      <c r="E4"/>
      <c r="N4" s="12" t="s">
        <v>774</v>
      </c>
    </row>
    <row r="5" spans="2:14">
      <c r="B5" s="98" t="s">
        <v>728</v>
      </c>
      <c r="C5" s="98"/>
      <c r="D5" s="12"/>
      <c r="E5"/>
      <c r="N5" s="12"/>
    </row>
    <row r="6" spans="2:14" ht="15">
      <c r="B6" s="98" t="s">
        <v>731</v>
      </c>
      <c r="C6" s="171" t="s">
        <v>737</v>
      </c>
      <c r="D6" s="12"/>
      <c r="E6"/>
      <c r="N6" s="189" t="s">
        <v>765</v>
      </c>
    </row>
    <row r="7" spans="2:14">
      <c r="B7" s="98" t="s">
        <v>750</v>
      </c>
      <c r="C7" s="175" t="s">
        <v>638</v>
      </c>
      <c r="D7" s="175" t="s">
        <v>479</v>
      </c>
      <c r="E7" s="175">
        <v>1997</v>
      </c>
      <c r="F7" s="175">
        <v>6130</v>
      </c>
      <c r="G7" s="98" t="s">
        <v>738</v>
      </c>
      <c r="H7" s="175" t="s">
        <v>272</v>
      </c>
      <c r="I7" s="98" t="s">
        <v>739</v>
      </c>
      <c r="J7" s="175">
        <v>1</v>
      </c>
      <c r="K7" s="98" t="s">
        <v>272</v>
      </c>
      <c r="L7" s="175">
        <v>2</v>
      </c>
      <c r="M7" s="98" t="s">
        <v>238</v>
      </c>
      <c r="N7" s="12" t="s">
        <v>776</v>
      </c>
    </row>
    <row r="8" spans="2:14">
      <c r="B8" s="98" t="s">
        <v>732</v>
      </c>
      <c r="C8" s="175" t="s">
        <v>629</v>
      </c>
      <c r="D8" s="175" t="s">
        <v>433</v>
      </c>
      <c r="E8" s="175">
        <v>1998</v>
      </c>
      <c r="F8" s="175">
        <v>5831</v>
      </c>
      <c r="G8" s="98" t="s">
        <v>740</v>
      </c>
      <c r="H8" s="175" t="s">
        <v>272</v>
      </c>
      <c r="I8" s="98" t="s">
        <v>739</v>
      </c>
      <c r="J8" s="175">
        <v>2</v>
      </c>
      <c r="K8" s="98" t="s">
        <v>272</v>
      </c>
      <c r="L8" s="175">
        <v>0</v>
      </c>
      <c r="M8" s="98" t="s">
        <v>86</v>
      </c>
      <c r="N8" s="12"/>
    </row>
    <row r="9" spans="2:14">
      <c r="B9" s="98"/>
      <c r="C9" s="175" t="s">
        <v>460</v>
      </c>
      <c r="D9" s="175" t="s">
        <v>433</v>
      </c>
      <c r="E9" s="175">
        <v>1998</v>
      </c>
      <c r="F9" s="175">
        <v>5273</v>
      </c>
      <c r="G9" s="98" t="s">
        <v>740</v>
      </c>
      <c r="H9" s="175" t="s">
        <v>272</v>
      </c>
      <c r="I9" s="98" t="s">
        <v>739</v>
      </c>
      <c r="J9" s="175">
        <v>2</v>
      </c>
      <c r="K9" s="98" t="s">
        <v>272</v>
      </c>
      <c r="L9" s="175">
        <v>0</v>
      </c>
      <c r="M9" s="98" t="s">
        <v>84</v>
      </c>
      <c r="N9" s="189" t="s">
        <v>766</v>
      </c>
    </row>
    <row r="10" spans="2:14">
      <c r="B10" s="98" t="s">
        <v>751</v>
      </c>
      <c r="C10" s="175" t="s">
        <v>458</v>
      </c>
      <c r="D10" s="175" t="s">
        <v>433</v>
      </c>
      <c r="E10" s="175">
        <v>1991</v>
      </c>
      <c r="F10" s="175">
        <v>4857</v>
      </c>
      <c r="G10" s="98" t="s">
        <v>738</v>
      </c>
      <c r="H10" s="175" t="s">
        <v>272</v>
      </c>
      <c r="I10" s="98" t="s">
        <v>741</v>
      </c>
      <c r="J10" s="175">
        <v>6</v>
      </c>
      <c r="K10" s="175" t="s">
        <v>272</v>
      </c>
      <c r="L10" s="175">
        <v>10</v>
      </c>
      <c r="M10" s="78"/>
      <c r="N10" s="12" t="s">
        <v>777</v>
      </c>
    </row>
    <row r="11" spans="2:14">
      <c r="B11" s="98"/>
      <c r="C11" s="175" t="s">
        <v>446</v>
      </c>
      <c r="D11" s="175" t="s">
        <v>433</v>
      </c>
      <c r="E11" s="175">
        <v>1992</v>
      </c>
      <c r="F11" s="175">
        <v>4780</v>
      </c>
      <c r="G11" s="98" t="s">
        <v>740</v>
      </c>
      <c r="H11" s="175" t="s">
        <v>272</v>
      </c>
      <c r="I11" s="98" t="s">
        <v>739</v>
      </c>
      <c r="J11" s="175">
        <v>5</v>
      </c>
      <c r="K11" s="175" t="s">
        <v>272</v>
      </c>
      <c r="L11" s="175">
        <v>9</v>
      </c>
      <c r="M11" s="78"/>
      <c r="N11" s="12"/>
    </row>
    <row r="12" spans="2:14">
      <c r="B12" s="98" t="s">
        <v>753</v>
      </c>
      <c r="C12" s="175" t="s">
        <v>454</v>
      </c>
      <c r="D12" s="175" t="s">
        <v>433</v>
      </c>
      <c r="E12" s="175">
        <v>1990</v>
      </c>
      <c r="F12" s="175">
        <v>4737</v>
      </c>
      <c r="G12" s="98" t="s">
        <v>742</v>
      </c>
      <c r="H12" s="175" t="s">
        <v>272</v>
      </c>
      <c r="I12" s="98" t="s">
        <v>739</v>
      </c>
      <c r="J12" s="175">
        <v>9</v>
      </c>
      <c r="K12" s="175" t="s">
        <v>272</v>
      </c>
      <c r="L12" s="175">
        <v>11</v>
      </c>
      <c r="M12" s="78"/>
      <c r="N12" s="189" t="s">
        <v>767</v>
      </c>
    </row>
    <row r="13" spans="2:14">
      <c r="B13" s="98" t="s">
        <v>733</v>
      </c>
      <c r="C13" s="175" t="s">
        <v>630</v>
      </c>
      <c r="D13" s="175" t="s">
        <v>433</v>
      </c>
      <c r="E13" s="175">
        <v>1990</v>
      </c>
      <c r="F13" s="175">
        <v>4662</v>
      </c>
      <c r="G13" s="98" t="s">
        <v>739</v>
      </c>
      <c r="H13" s="175" t="s">
        <v>272</v>
      </c>
      <c r="I13" s="98" t="s">
        <v>742</v>
      </c>
      <c r="J13" s="175">
        <v>12</v>
      </c>
      <c r="K13" s="175" t="s">
        <v>272</v>
      </c>
      <c r="L13" s="175">
        <v>6</v>
      </c>
      <c r="M13" s="78"/>
      <c r="N13" s="12" t="s">
        <v>778</v>
      </c>
    </row>
    <row r="14" spans="2:14">
      <c r="B14" s="98" t="s">
        <v>754</v>
      </c>
      <c r="C14" s="175" t="s">
        <v>461</v>
      </c>
      <c r="D14" s="175" t="s">
        <v>433</v>
      </c>
      <c r="E14" s="175">
        <v>1998</v>
      </c>
      <c r="F14" s="175">
        <v>4394</v>
      </c>
      <c r="G14" s="98" t="s">
        <v>743</v>
      </c>
      <c r="H14" s="175" t="s">
        <v>272</v>
      </c>
      <c r="I14" s="98" t="s">
        <v>744</v>
      </c>
      <c r="J14" s="175">
        <v>1</v>
      </c>
      <c r="K14" s="98" t="s">
        <v>272</v>
      </c>
      <c r="L14" s="175">
        <v>2</v>
      </c>
      <c r="M14" s="98" t="s">
        <v>88</v>
      </c>
      <c r="N14" s="12"/>
    </row>
    <row r="15" spans="2:14">
      <c r="B15" s="98" t="s">
        <v>734</v>
      </c>
      <c r="C15" s="175" t="s">
        <v>628</v>
      </c>
      <c r="D15" s="175" t="s">
        <v>433</v>
      </c>
      <c r="E15" s="175">
        <v>1997</v>
      </c>
      <c r="F15" s="175">
        <v>4334</v>
      </c>
      <c r="G15" s="98" t="s">
        <v>743</v>
      </c>
      <c r="H15" s="175" t="s">
        <v>272</v>
      </c>
      <c r="I15" s="98" t="s">
        <v>742</v>
      </c>
      <c r="J15" s="175">
        <v>2</v>
      </c>
      <c r="K15" s="98" t="s">
        <v>272</v>
      </c>
      <c r="L15" s="175">
        <v>0</v>
      </c>
      <c r="M15" s="98" t="s">
        <v>234</v>
      </c>
      <c r="N15" s="189" t="s">
        <v>768</v>
      </c>
    </row>
    <row r="16" spans="2:14">
      <c r="B16" s="98"/>
      <c r="C16" s="175" t="s">
        <v>638</v>
      </c>
      <c r="D16" s="175" t="s">
        <v>479</v>
      </c>
      <c r="E16" s="175">
        <v>1993</v>
      </c>
      <c r="F16" s="175">
        <v>4311</v>
      </c>
      <c r="G16" s="98" t="s">
        <v>740</v>
      </c>
      <c r="H16" s="175" t="s">
        <v>272</v>
      </c>
      <c r="I16" s="98" t="s">
        <v>739</v>
      </c>
      <c r="J16" s="175">
        <v>5</v>
      </c>
      <c r="K16" s="175" t="s">
        <v>272</v>
      </c>
      <c r="L16" s="175">
        <v>4</v>
      </c>
      <c r="M16" s="78"/>
      <c r="N16" s="12" t="s">
        <v>775</v>
      </c>
    </row>
    <row r="17" spans="2:14">
      <c r="B17" s="98" t="s">
        <v>755</v>
      </c>
      <c r="C17" s="98"/>
      <c r="D17" s="175"/>
      <c r="E17" s="177"/>
      <c r="F17" s="176"/>
      <c r="G17" s="176"/>
      <c r="N17" s="12"/>
    </row>
    <row r="18" spans="2:14">
      <c r="B18" s="98"/>
      <c r="C18" s="98"/>
      <c r="D18" s="175"/>
      <c r="E18" s="177"/>
      <c r="F18" s="176"/>
      <c r="G18" s="176"/>
      <c r="N18" s="189" t="s">
        <v>769</v>
      </c>
    </row>
    <row r="19" spans="2:14">
      <c r="B19" s="98" t="s">
        <v>756</v>
      </c>
      <c r="C19" s="98"/>
      <c r="D19" s="175"/>
      <c r="E19" s="177"/>
      <c r="F19" s="176"/>
      <c r="G19" s="176"/>
      <c r="N19" s="12" t="s">
        <v>779</v>
      </c>
    </row>
    <row r="20" spans="2:14">
      <c r="B20" s="98" t="s">
        <v>757</v>
      </c>
      <c r="C20" s="178"/>
      <c r="D20" s="175"/>
      <c r="E20" s="177"/>
      <c r="F20" s="176"/>
      <c r="G20" s="176"/>
      <c r="N20" s="12"/>
    </row>
    <row r="21" spans="2:14">
      <c r="B21" s="98" t="s">
        <v>758</v>
      </c>
      <c r="C21" s="98"/>
      <c r="D21" s="175"/>
      <c r="E21" s="177"/>
      <c r="F21" s="176"/>
      <c r="G21" s="176"/>
      <c r="N21" s="189" t="s">
        <v>770</v>
      </c>
    </row>
    <row r="22" spans="2:14">
      <c r="B22" s="98" t="s">
        <v>759</v>
      </c>
      <c r="C22" s="98"/>
      <c r="D22" s="175"/>
      <c r="E22" s="177"/>
      <c r="F22" s="176"/>
      <c r="G22" s="176"/>
      <c r="N22" s="12" t="s">
        <v>780</v>
      </c>
    </row>
    <row r="23" spans="2:14">
      <c r="B23" s="98"/>
      <c r="C23" s="172"/>
      <c r="D23" s="174"/>
      <c r="N23" s="12"/>
    </row>
    <row r="24" spans="2:14">
      <c r="B24" s="189"/>
      <c r="N24" s="189" t="s">
        <v>771</v>
      </c>
    </row>
    <row r="25" spans="2:14">
      <c r="N25" s="12" t="s">
        <v>781</v>
      </c>
    </row>
    <row r="26" spans="2:14">
      <c r="N26" s="12"/>
    </row>
    <row r="27" spans="2:14">
      <c r="N27" s="189" t="s">
        <v>772</v>
      </c>
    </row>
    <row r="28" spans="2:14">
      <c r="N28" s="12" t="s">
        <v>782</v>
      </c>
    </row>
    <row r="29" spans="2:14">
      <c r="N29" s="12"/>
    </row>
    <row r="30" spans="2:14">
      <c r="N30" s="189" t="s">
        <v>773</v>
      </c>
    </row>
    <row r="31" spans="2:14">
      <c r="N31" s="12" t="s">
        <v>783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zoomScale="90" zoomScaleNormal="90" zoomScalePageLayoutView="90" workbookViewId="0"/>
  </sheetViews>
  <sheetFormatPr baseColWidth="10" defaultColWidth="8.7109375" defaultRowHeight="13" x14ac:dyDescent="0"/>
  <cols>
    <col min="1" max="1" width="4.140625" style="41" customWidth="1"/>
    <col min="2" max="2" width="21" style="14" customWidth="1"/>
    <col min="3" max="4" width="4.5703125" style="10" customWidth="1"/>
    <col min="5" max="5" width="7.7109375" style="10" customWidth="1"/>
    <col min="6" max="7" width="4.5703125" style="10" customWidth="1"/>
    <col min="8" max="8" width="8.42578125" style="10" customWidth="1"/>
    <col min="9" max="10" width="4.5703125" style="10" customWidth="1"/>
    <col min="11" max="11" width="7.85546875" style="10" customWidth="1"/>
    <col min="12" max="12" width="4.5703125" style="10" customWidth="1"/>
    <col min="13" max="13" width="4.5703125" style="16" customWidth="1"/>
    <col min="14" max="14" width="9.28515625" style="10" customWidth="1"/>
  </cols>
  <sheetData>
    <row r="1" spans="1:14" ht="15">
      <c r="A1" s="18"/>
      <c r="B1" s="166" t="s">
        <v>745</v>
      </c>
      <c r="C1" s="11"/>
      <c r="D1" s="11" t="s">
        <v>747</v>
      </c>
      <c r="E1" s="11"/>
      <c r="F1" s="11"/>
      <c r="G1" s="11" t="s">
        <v>746</v>
      </c>
      <c r="H1" s="11"/>
      <c r="I1" s="11"/>
      <c r="J1" s="11" t="s">
        <v>746</v>
      </c>
      <c r="K1" s="11"/>
      <c r="L1" s="11"/>
      <c r="M1" s="11" t="s">
        <v>748</v>
      </c>
      <c r="N1" s="11"/>
    </row>
    <row r="2" spans="1:14">
      <c r="A2" s="18"/>
      <c r="B2" s="130" t="s">
        <v>625</v>
      </c>
      <c r="C2" s="130" t="s">
        <v>724</v>
      </c>
      <c r="D2" s="60"/>
      <c r="E2" s="60"/>
      <c r="F2" s="130" t="s">
        <v>725</v>
      </c>
      <c r="G2" s="60"/>
      <c r="H2" s="60"/>
      <c r="I2" s="130" t="s">
        <v>726</v>
      </c>
      <c r="J2" s="60"/>
      <c r="K2" s="60"/>
      <c r="L2" s="130" t="s">
        <v>727</v>
      </c>
      <c r="M2" s="49"/>
      <c r="N2" s="60"/>
    </row>
    <row r="3" spans="1:14">
      <c r="A3" s="18"/>
      <c r="B3" s="130" t="s">
        <v>583</v>
      </c>
      <c r="C3" s="167" t="s">
        <v>626</v>
      </c>
      <c r="D3" s="167" t="s">
        <v>270</v>
      </c>
      <c r="E3" s="128" t="s">
        <v>429</v>
      </c>
      <c r="F3" s="167" t="s">
        <v>626</v>
      </c>
      <c r="G3" s="167" t="s">
        <v>270</v>
      </c>
      <c r="H3" s="128" t="s">
        <v>429</v>
      </c>
      <c r="I3" s="167" t="s">
        <v>626</v>
      </c>
      <c r="J3" s="167" t="s">
        <v>270</v>
      </c>
      <c r="K3" s="128" t="s">
        <v>429</v>
      </c>
      <c r="L3" s="167" t="s">
        <v>626</v>
      </c>
      <c r="M3" s="167" t="s">
        <v>270</v>
      </c>
      <c r="N3" s="128" t="s">
        <v>429</v>
      </c>
    </row>
    <row r="4" spans="1:14">
      <c r="A4" s="18">
        <v>1</v>
      </c>
      <c r="B4" s="154" t="s">
        <v>286</v>
      </c>
      <c r="C4" s="181">
        <v>23</v>
      </c>
      <c r="D4" s="181">
        <v>21</v>
      </c>
      <c r="E4" s="182">
        <f t="shared" ref="E4:E13" si="0">PRODUCT(D4/C4)</f>
        <v>0.91304347826086951</v>
      </c>
      <c r="F4" s="181">
        <v>26</v>
      </c>
      <c r="G4" s="181">
        <v>22</v>
      </c>
      <c r="H4" s="182">
        <f t="shared" ref="H4:H13" si="1">PRODUCT(G4/F4)</f>
        <v>0.84615384615384615</v>
      </c>
      <c r="I4" s="181">
        <v>4</v>
      </c>
      <c r="J4" s="181">
        <v>3</v>
      </c>
      <c r="K4" s="182">
        <f t="shared" ref="K4:K13" si="2">PRODUCT(J4/I4)</f>
        <v>0.75</v>
      </c>
      <c r="L4" s="181">
        <v>22</v>
      </c>
      <c r="M4" s="181">
        <v>17</v>
      </c>
      <c r="N4" s="182">
        <f t="shared" ref="N4:N13" si="3">PRODUCT(M4/L4)</f>
        <v>0.77272727272727271</v>
      </c>
    </row>
    <row r="5" spans="1:14">
      <c r="A5" s="18">
        <v>2</v>
      </c>
      <c r="B5" s="179" t="s">
        <v>344</v>
      </c>
      <c r="C5" s="26">
        <v>17</v>
      </c>
      <c r="D5" s="26">
        <v>5</v>
      </c>
      <c r="E5" s="168">
        <f t="shared" si="0"/>
        <v>0.29411764705882354</v>
      </c>
      <c r="F5" s="26">
        <v>8</v>
      </c>
      <c r="G5" s="26">
        <v>6</v>
      </c>
      <c r="H5" s="168">
        <f t="shared" si="1"/>
        <v>0.75</v>
      </c>
      <c r="I5" s="26">
        <v>2</v>
      </c>
      <c r="J5" s="26">
        <v>1</v>
      </c>
      <c r="K5" s="168">
        <f t="shared" si="2"/>
        <v>0.5</v>
      </c>
      <c r="L5" s="26">
        <v>6</v>
      </c>
      <c r="M5" s="26">
        <v>3</v>
      </c>
      <c r="N5" s="168">
        <f t="shared" si="3"/>
        <v>0.5</v>
      </c>
    </row>
    <row r="6" spans="1:14">
      <c r="A6" s="18">
        <v>3</v>
      </c>
      <c r="B6" s="179" t="s">
        <v>288</v>
      </c>
      <c r="C6" s="26">
        <v>12</v>
      </c>
      <c r="D6" s="26">
        <v>6</v>
      </c>
      <c r="E6" s="168">
        <f t="shared" si="0"/>
        <v>0.5</v>
      </c>
      <c r="F6" s="26">
        <v>7</v>
      </c>
      <c r="G6" s="26">
        <v>3</v>
      </c>
      <c r="H6" s="168">
        <f t="shared" si="1"/>
        <v>0.42857142857142855</v>
      </c>
      <c r="I6" s="26">
        <v>4</v>
      </c>
      <c r="J6" s="26">
        <v>2</v>
      </c>
      <c r="K6" s="168">
        <f t="shared" si="2"/>
        <v>0.5</v>
      </c>
      <c r="L6" s="26">
        <v>3</v>
      </c>
      <c r="M6" s="26">
        <v>2</v>
      </c>
      <c r="N6" s="168">
        <f t="shared" si="3"/>
        <v>0.66666666666666663</v>
      </c>
    </row>
    <row r="7" spans="1:14">
      <c r="A7" s="18">
        <v>4</v>
      </c>
      <c r="B7" s="179" t="s">
        <v>281</v>
      </c>
      <c r="C7" s="26">
        <v>9</v>
      </c>
      <c r="D7" s="26">
        <v>5</v>
      </c>
      <c r="E7" s="168">
        <f>PRODUCT(D7/C7)</f>
        <v>0.55555555555555558</v>
      </c>
      <c r="F7" s="26">
        <v>6</v>
      </c>
      <c r="G7" s="26">
        <v>3</v>
      </c>
      <c r="H7" s="168">
        <f>PRODUCT(G7/F7)</f>
        <v>0.5</v>
      </c>
      <c r="I7" s="26">
        <v>3</v>
      </c>
      <c r="J7" s="26">
        <v>1</v>
      </c>
      <c r="K7" s="168">
        <f>PRODUCT(J7/I7)</f>
        <v>0.33333333333333331</v>
      </c>
      <c r="L7" s="26">
        <v>3</v>
      </c>
      <c r="M7" s="26">
        <v>2</v>
      </c>
      <c r="N7" s="168">
        <f>PRODUCT(M7/L7)</f>
        <v>0.66666666666666663</v>
      </c>
    </row>
    <row r="8" spans="1:14">
      <c r="A8" s="18">
        <v>5</v>
      </c>
      <c r="B8" s="179" t="s">
        <v>287</v>
      </c>
      <c r="C8" s="26">
        <v>7</v>
      </c>
      <c r="D8" s="26">
        <v>5</v>
      </c>
      <c r="E8" s="168">
        <f>PRODUCT(D8/C8)</f>
        <v>0.7142857142857143</v>
      </c>
      <c r="F8" s="26">
        <v>5</v>
      </c>
      <c r="G8" s="26">
        <v>4</v>
      </c>
      <c r="H8" s="168">
        <f>PRODUCT(G8/F8)</f>
        <v>0.8</v>
      </c>
      <c r="I8" s="26">
        <v>1</v>
      </c>
      <c r="J8" s="26">
        <v>0</v>
      </c>
      <c r="K8" s="168">
        <f>PRODUCT(J8/I8)</f>
        <v>0</v>
      </c>
      <c r="L8" s="26">
        <v>4</v>
      </c>
      <c r="M8" s="26">
        <v>2</v>
      </c>
      <c r="N8" s="168">
        <f>PRODUCT(M8/L8)</f>
        <v>0.5</v>
      </c>
    </row>
    <row r="9" spans="1:14">
      <c r="A9" s="18">
        <v>6</v>
      </c>
      <c r="B9" s="154" t="s">
        <v>197</v>
      </c>
      <c r="C9" s="181">
        <v>13</v>
      </c>
      <c r="D9" s="181">
        <v>9</v>
      </c>
      <c r="E9" s="182">
        <f>PRODUCT(D9/C9)</f>
        <v>0.69230769230769229</v>
      </c>
      <c r="F9" s="181">
        <v>8</v>
      </c>
      <c r="G9" s="181">
        <v>7</v>
      </c>
      <c r="H9" s="182">
        <f>PRODUCT(G9/F9)</f>
        <v>0.875</v>
      </c>
      <c r="I9" s="181">
        <v>1</v>
      </c>
      <c r="J9" s="181">
        <v>1</v>
      </c>
      <c r="K9" s="182">
        <f>PRODUCT(J9/I9)</f>
        <v>1</v>
      </c>
      <c r="L9" s="181">
        <v>7</v>
      </c>
      <c r="M9" s="181">
        <v>2</v>
      </c>
      <c r="N9" s="182">
        <f>PRODUCT(M9/L9)</f>
        <v>0.2857142857142857</v>
      </c>
    </row>
    <row r="10" spans="1:14">
      <c r="A10" s="18">
        <v>7</v>
      </c>
      <c r="B10" s="179" t="s">
        <v>282</v>
      </c>
      <c r="C10" s="26">
        <v>24</v>
      </c>
      <c r="D10" s="26">
        <v>13</v>
      </c>
      <c r="E10" s="168">
        <f>PRODUCT(D10/C10)</f>
        <v>0.54166666666666663</v>
      </c>
      <c r="F10" s="26">
        <v>17</v>
      </c>
      <c r="G10" s="26">
        <v>5</v>
      </c>
      <c r="H10" s="168">
        <f>PRODUCT(G10/F10)</f>
        <v>0.29411764705882354</v>
      </c>
      <c r="I10" s="26">
        <v>12</v>
      </c>
      <c r="J10" s="26">
        <v>4</v>
      </c>
      <c r="K10" s="168">
        <f>PRODUCT(J10/I10)</f>
        <v>0.33333333333333331</v>
      </c>
      <c r="L10" s="26">
        <v>5</v>
      </c>
      <c r="M10" s="26">
        <v>1</v>
      </c>
      <c r="N10" s="168">
        <f>PRODUCT(M10/L10)</f>
        <v>0.2</v>
      </c>
    </row>
    <row r="11" spans="1:14">
      <c r="A11" s="18">
        <v>8</v>
      </c>
      <c r="B11" s="179" t="s">
        <v>345</v>
      </c>
      <c r="C11" s="26">
        <v>13</v>
      </c>
      <c r="D11" s="26">
        <v>8</v>
      </c>
      <c r="E11" s="168">
        <f>PRODUCT(D11/C11)</f>
        <v>0.61538461538461542</v>
      </c>
      <c r="F11" s="26">
        <v>10</v>
      </c>
      <c r="G11" s="26">
        <v>3</v>
      </c>
      <c r="H11" s="168">
        <f>PRODUCT(G11/F11)</f>
        <v>0.3</v>
      </c>
      <c r="I11" s="26">
        <v>7</v>
      </c>
      <c r="J11" s="26">
        <v>3</v>
      </c>
      <c r="K11" s="168">
        <f>PRODUCT(J11/I11)</f>
        <v>0.42857142857142855</v>
      </c>
      <c r="L11" s="26">
        <v>3</v>
      </c>
      <c r="M11" s="26">
        <v>1</v>
      </c>
      <c r="N11" s="168">
        <f>PRODUCT(M11/L11)</f>
        <v>0.33333333333333331</v>
      </c>
    </row>
    <row r="12" spans="1:14">
      <c r="A12" s="18">
        <v>9</v>
      </c>
      <c r="B12" s="179" t="s">
        <v>369</v>
      </c>
      <c r="C12" s="26">
        <v>13</v>
      </c>
      <c r="D12" s="26">
        <v>6</v>
      </c>
      <c r="E12" s="168">
        <f t="shared" si="0"/>
        <v>0.46153846153846156</v>
      </c>
      <c r="F12" s="26">
        <v>7</v>
      </c>
      <c r="G12" s="26">
        <v>2</v>
      </c>
      <c r="H12" s="168">
        <f t="shared" si="1"/>
        <v>0.2857142857142857</v>
      </c>
      <c r="I12" s="26">
        <v>5</v>
      </c>
      <c r="J12" s="26">
        <v>5</v>
      </c>
      <c r="K12" s="168">
        <f t="shared" si="2"/>
        <v>1</v>
      </c>
      <c r="L12" s="26">
        <v>2</v>
      </c>
      <c r="M12" s="26">
        <v>1</v>
      </c>
      <c r="N12" s="168">
        <f t="shared" si="3"/>
        <v>0.5</v>
      </c>
    </row>
    <row r="13" spans="1:14">
      <c r="A13" s="18">
        <v>10</v>
      </c>
      <c r="B13" s="154" t="s">
        <v>158</v>
      </c>
      <c r="C13" s="181">
        <v>8</v>
      </c>
      <c r="D13" s="181">
        <v>5</v>
      </c>
      <c r="E13" s="182">
        <f t="shared" si="0"/>
        <v>0.625</v>
      </c>
      <c r="F13" s="181">
        <v>5</v>
      </c>
      <c r="G13" s="181">
        <v>2</v>
      </c>
      <c r="H13" s="182">
        <f t="shared" si="1"/>
        <v>0.4</v>
      </c>
      <c r="I13" s="181">
        <v>3</v>
      </c>
      <c r="J13" s="181">
        <v>0</v>
      </c>
      <c r="K13" s="182">
        <f t="shared" si="2"/>
        <v>0</v>
      </c>
      <c r="L13" s="181">
        <v>2</v>
      </c>
      <c r="M13" s="181">
        <v>0</v>
      </c>
      <c r="N13" s="182">
        <f t="shared" si="3"/>
        <v>0</v>
      </c>
    </row>
    <row r="14" spans="1:14">
      <c r="A14" s="18">
        <v>11</v>
      </c>
      <c r="B14" s="179" t="s">
        <v>285</v>
      </c>
      <c r="C14" s="26"/>
      <c r="D14" s="26"/>
      <c r="E14" s="26"/>
      <c r="F14" s="26">
        <v>3</v>
      </c>
      <c r="G14" s="26">
        <v>1</v>
      </c>
      <c r="H14" s="168">
        <f>PRODUCT(G14/F14)</f>
        <v>0.33333333333333331</v>
      </c>
      <c r="I14" s="26">
        <v>2</v>
      </c>
      <c r="J14" s="26">
        <v>1</v>
      </c>
      <c r="K14" s="168">
        <v>0.5</v>
      </c>
      <c r="L14" s="26">
        <v>1</v>
      </c>
      <c r="M14" s="26">
        <v>0</v>
      </c>
      <c r="N14" s="168">
        <f>PRODUCT(M14/L14)</f>
        <v>0</v>
      </c>
    </row>
    <row r="15" spans="1:14">
      <c r="A15" s="18">
        <v>12</v>
      </c>
      <c r="B15" s="179" t="s">
        <v>123</v>
      </c>
      <c r="C15" s="26">
        <v>2</v>
      </c>
      <c r="D15" s="26">
        <v>1</v>
      </c>
      <c r="E15" s="168">
        <f>PRODUCT(D15/C15)</f>
        <v>0.5</v>
      </c>
      <c r="F15" s="26">
        <v>1</v>
      </c>
      <c r="G15" s="26">
        <v>1</v>
      </c>
      <c r="H15" s="168">
        <f>PRODUCT(G15/F15)</f>
        <v>1</v>
      </c>
      <c r="I15" s="26"/>
      <c r="J15" s="26"/>
      <c r="K15" s="168"/>
      <c r="L15" s="26">
        <v>1</v>
      </c>
      <c r="M15" s="26">
        <v>0</v>
      </c>
      <c r="N15" s="168">
        <f>PRODUCT(M15/L15)</f>
        <v>0</v>
      </c>
    </row>
    <row r="16" spans="1:14">
      <c r="A16" s="18">
        <v>13</v>
      </c>
      <c r="B16" s="179" t="s">
        <v>124</v>
      </c>
      <c r="C16" s="26"/>
      <c r="D16" s="26"/>
      <c r="E16" s="26"/>
      <c r="F16" s="26">
        <v>1</v>
      </c>
      <c r="G16" s="26">
        <v>1</v>
      </c>
      <c r="H16" s="168">
        <f>PRODUCT(G16/F16)</f>
        <v>1</v>
      </c>
      <c r="I16" s="26"/>
      <c r="J16" s="26"/>
      <c r="K16" s="168"/>
      <c r="L16" s="26">
        <v>1</v>
      </c>
      <c r="M16" s="26">
        <v>0</v>
      </c>
      <c r="N16" s="168">
        <f>PRODUCT(M16/L16)</f>
        <v>0</v>
      </c>
    </row>
    <row r="17" spans="1:14">
      <c r="A17" s="18">
        <v>14</v>
      </c>
      <c r="B17" s="179" t="s">
        <v>371</v>
      </c>
      <c r="C17" s="26">
        <v>1</v>
      </c>
      <c r="D17" s="26">
        <v>0</v>
      </c>
      <c r="E17" s="168">
        <f>PRODUCT(D17/C17)</f>
        <v>0</v>
      </c>
      <c r="F17" s="26"/>
      <c r="G17" s="26"/>
      <c r="H17" s="26"/>
      <c r="I17" s="26"/>
      <c r="J17" s="26"/>
      <c r="K17" s="168"/>
      <c r="L17" s="26">
        <v>1</v>
      </c>
      <c r="M17" s="26">
        <v>0</v>
      </c>
      <c r="N17" s="168">
        <f>PRODUCT(M17/L17)</f>
        <v>0</v>
      </c>
    </row>
    <row r="18" spans="1:14">
      <c r="A18" s="18">
        <v>15</v>
      </c>
      <c r="B18" s="154" t="s">
        <v>334</v>
      </c>
      <c r="C18" s="181">
        <v>6</v>
      </c>
      <c r="D18" s="181">
        <v>6</v>
      </c>
      <c r="E18" s="182">
        <f t="shared" ref="E18:E25" si="4">PRODUCT(D18/C18)</f>
        <v>1</v>
      </c>
      <c r="F18" s="181">
        <v>5</v>
      </c>
      <c r="G18" s="181">
        <v>0</v>
      </c>
      <c r="H18" s="182">
        <f t="shared" ref="H18:H24" si="5">PRODUCT(G18/F18)</f>
        <v>0</v>
      </c>
      <c r="I18" s="181">
        <v>5</v>
      </c>
      <c r="J18" s="181">
        <v>4</v>
      </c>
      <c r="K18" s="182">
        <v>0.75</v>
      </c>
      <c r="L18" s="26"/>
      <c r="M18" s="26"/>
      <c r="N18" s="168"/>
    </row>
    <row r="19" spans="1:14">
      <c r="A19" s="18">
        <v>16</v>
      </c>
      <c r="B19" s="179" t="s">
        <v>122</v>
      </c>
      <c r="C19" s="26">
        <v>12</v>
      </c>
      <c r="D19" s="26">
        <v>2</v>
      </c>
      <c r="E19" s="168">
        <f t="shared" si="4"/>
        <v>0.16666666666666666</v>
      </c>
      <c r="F19" s="26">
        <v>3</v>
      </c>
      <c r="G19" s="26">
        <v>0</v>
      </c>
      <c r="H19" s="168">
        <f t="shared" si="5"/>
        <v>0</v>
      </c>
      <c r="I19" s="26">
        <v>3</v>
      </c>
      <c r="J19" s="26">
        <v>2</v>
      </c>
      <c r="K19" s="168">
        <v>0.66666666666666663</v>
      </c>
      <c r="L19" s="26"/>
      <c r="M19" s="26"/>
      <c r="N19" s="168"/>
    </row>
    <row r="20" spans="1:14">
      <c r="A20" s="18">
        <v>17</v>
      </c>
      <c r="B20" s="179" t="s">
        <v>370</v>
      </c>
      <c r="C20" s="26">
        <v>8</v>
      </c>
      <c r="D20" s="26">
        <v>3</v>
      </c>
      <c r="E20" s="168">
        <f t="shared" si="4"/>
        <v>0.375</v>
      </c>
      <c r="F20" s="26">
        <v>3</v>
      </c>
      <c r="G20" s="26">
        <v>0</v>
      </c>
      <c r="H20" s="168">
        <f t="shared" si="5"/>
        <v>0</v>
      </c>
      <c r="I20" s="26">
        <v>3</v>
      </c>
      <c r="J20" s="26">
        <v>1</v>
      </c>
      <c r="K20" s="168">
        <v>0.33333333333333331</v>
      </c>
      <c r="L20" s="26"/>
      <c r="M20" s="26"/>
      <c r="N20" s="168"/>
    </row>
    <row r="21" spans="1:14">
      <c r="A21" s="18">
        <v>18</v>
      </c>
      <c r="B21" s="179" t="s">
        <v>20</v>
      </c>
      <c r="C21" s="26">
        <v>7</v>
      </c>
      <c r="D21" s="26">
        <v>2</v>
      </c>
      <c r="E21" s="168">
        <f t="shared" si="4"/>
        <v>0.2857142857142857</v>
      </c>
      <c r="F21" s="26">
        <v>2</v>
      </c>
      <c r="G21" s="26">
        <v>0</v>
      </c>
      <c r="H21" s="168">
        <f t="shared" si="5"/>
        <v>0</v>
      </c>
      <c r="I21" s="26">
        <v>2</v>
      </c>
      <c r="J21" s="26">
        <v>1</v>
      </c>
      <c r="K21" s="168">
        <v>0.5</v>
      </c>
      <c r="L21" s="26"/>
      <c r="M21" s="26"/>
      <c r="N21" s="168"/>
    </row>
    <row r="22" spans="1:14">
      <c r="A22" s="18">
        <v>19</v>
      </c>
      <c r="B22" s="179" t="s">
        <v>495</v>
      </c>
      <c r="C22" s="26">
        <v>1</v>
      </c>
      <c r="D22" s="26">
        <v>0</v>
      </c>
      <c r="E22" s="168">
        <f t="shared" si="4"/>
        <v>0</v>
      </c>
      <c r="F22" s="26">
        <v>1</v>
      </c>
      <c r="G22" s="26">
        <v>0</v>
      </c>
      <c r="H22" s="168">
        <f t="shared" si="5"/>
        <v>0</v>
      </c>
      <c r="I22" s="26">
        <v>1</v>
      </c>
      <c r="J22" s="26">
        <v>1</v>
      </c>
      <c r="K22" s="168">
        <v>1</v>
      </c>
      <c r="L22" s="26"/>
      <c r="M22" s="26"/>
      <c r="N22" s="168"/>
    </row>
    <row r="23" spans="1:14">
      <c r="A23" s="18">
        <v>20</v>
      </c>
      <c r="B23" s="179" t="s">
        <v>280</v>
      </c>
      <c r="C23" s="26">
        <v>2</v>
      </c>
      <c r="D23" s="26">
        <v>1</v>
      </c>
      <c r="E23" s="168">
        <f t="shared" si="4"/>
        <v>0.5</v>
      </c>
      <c r="F23" s="26">
        <v>1</v>
      </c>
      <c r="G23" s="26">
        <v>0</v>
      </c>
      <c r="H23" s="168">
        <f t="shared" si="5"/>
        <v>0</v>
      </c>
      <c r="I23" s="26">
        <v>1</v>
      </c>
      <c r="J23" s="26">
        <v>0</v>
      </c>
      <c r="K23" s="168">
        <v>0</v>
      </c>
      <c r="L23" s="26"/>
      <c r="M23" s="26"/>
      <c r="N23" s="168"/>
    </row>
    <row r="24" spans="1:14">
      <c r="A24" s="18">
        <v>21</v>
      </c>
      <c r="B24" s="179" t="s">
        <v>289</v>
      </c>
      <c r="C24" s="26">
        <v>4</v>
      </c>
      <c r="D24" s="26">
        <v>1</v>
      </c>
      <c r="E24" s="168">
        <f t="shared" si="4"/>
        <v>0.25</v>
      </c>
      <c r="F24" s="26">
        <v>1</v>
      </c>
      <c r="G24" s="26">
        <v>0</v>
      </c>
      <c r="H24" s="168">
        <f t="shared" si="5"/>
        <v>0</v>
      </c>
      <c r="I24" s="26">
        <v>1</v>
      </c>
      <c r="J24" s="26">
        <v>0</v>
      </c>
      <c r="K24" s="168">
        <v>0</v>
      </c>
      <c r="L24" s="26"/>
      <c r="M24" s="26"/>
      <c r="N24" s="168"/>
    </row>
    <row r="25" spans="1:14">
      <c r="A25" s="18">
        <v>22</v>
      </c>
      <c r="B25" s="179" t="s">
        <v>124</v>
      </c>
      <c r="C25" s="26">
        <v>2</v>
      </c>
      <c r="D25" s="26">
        <v>1</v>
      </c>
      <c r="E25" s="168">
        <f t="shared" si="4"/>
        <v>0.5</v>
      </c>
      <c r="F25" s="26"/>
      <c r="G25" s="26"/>
      <c r="H25" s="26"/>
      <c r="I25" s="26"/>
      <c r="J25" s="26"/>
      <c r="K25" s="168"/>
      <c r="L25" s="26"/>
      <c r="M25" s="26"/>
      <c r="N25" s="168"/>
    </row>
    <row r="26" spans="1:14">
      <c r="A26" s="18">
        <v>23</v>
      </c>
      <c r="B26" s="17" t="s">
        <v>273</v>
      </c>
      <c r="C26" s="26">
        <v>4</v>
      </c>
      <c r="D26" s="26">
        <v>0</v>
      </c>
      <c r="E26" s="168">
        <f t="shared" ref="E26:E31" si="6">PRODUCT(D26/C26)</f>
        <v>0</v>
      </c>
      <c r="F26" s="26"/>
      <c r="G26" s="26"/>
      <c r="H26" s="26"/>
      <c r="I26" s="26"/>
      <c r="J26" s="26"/>
      <c r="K26" s="168"/>
      <c r="L26" s="26"/>
      <c r="M26" s="26"/>
      <c r="N26" s="168"/>
    </row>
    <row r="27" spans="1:14">
      <c r="A27" s="18">
        <v>24</v>
      </c>
      <c r="B27" s="179" t="s">
        <v>33</v>
      </c>
      <c r="C27" s="26">
        <v>3</v>
      </c>
      <c r="D27" s="26">
        <v>0</v>
      </c>
      <c r="E27" s="168">
        <f t="shared" si="6"/>
        <v>0</v>
      </c>
      <c r="F27" s="26"/>
      <c r="G27" s="26"/>
      <c r="H27" s="26"/>
      <c r="I27" s="26"/>
      <c r="J27" s="26"/>
      <c r="K27" s="168"/>
      <c r="L27" s="26"/>
      <c r="M27" s="26"/>
      <c r="N27" s="168"/>
    </row>
    <row r="28" spans="1:14">
      <c r="A28" s="18">
        <v>25</v>
      </c>
      <c r="B28" s="179" t="s">
        <v>598</v>
      </c>
      <c r="C28" s="26">
        <v>3</v>
      </c>
      <c r="D28" s="26">
        <v>0</v>
      </c>
      <c r="E28" s="168">
        <f t="shared" si="6"/>
        <v>0</v>
      </c>
      <c r="F28" s="26"/>
      <c r="G28" s="26"/>
      <c r="H28" s="26"/>
      <c r="I28" s="26"/>
      <c r="J28" s="26"/>
      <c r="K28" s="168"/>
      <c r="L28" s="26"/>
      <c r="M28" s="26"/>
      <c r="N28" s="168"/>
    </row>
    <row r="29" spans="1:14">
      <c r="A29" s="18">
        <v>26</v>
      </c>
      <c r="B29" s="17" t="s">
        <v>19</v>
      </c>
      <c r="C29" s="26">
        <v>3</v>
      </c>
      <c r="D29" s="26">
        <v>0</v>
      </c>
      <c r="E29" s="168">
        <f t="shared" si="6"/>
        <v>0</v>
      </c>
      <c r="F29" s="26"/>
      <c r="G29" s="26"/>
      <c r="H29" s="26"/>
      <c r="I29" s="26"/>
      <c r="J29" s="26"/>
      <c r="K29" s="168"/>
      <c r="L29" s="26"/>
      <c r="M29" s="26"/>
      <c r="N29" s="168"/>
    </row>
    <row r="30" spans="1:14">
      <c r="A30" s="18">
        <v>27</v>
      </c>
      <c r="B30" s="179" t="s">
        <v>271</v>
      </c>
      <c r="C30" s="26">
        <v>1</v>
      </c>
      <c r="D30" s="26">
        <v>0</v>
      </c>
      <c r="E30" s="168">
        <f t="shared" si="6"/>
        <v>0</v>
      </c>
      <c r="F30" s="26"/>
      <c r="G30" s="26"/>
      <c r="H30" s="26"/>
      <c r="I30" s="26"/>
      <c r="J30" s="26"/>
      <c r="K30" s="168"/>
      <c r="L30" s="26"/>
      <c r="M30" s="26"/>
      <c r="N30" s="168"/>
    </row>
    <row r="31" spans="1:14">
      <c r="A31" s="18">
        <v>28</v>
      </c>
      <c r="B31" s="48" t="s">
        <v>541</v>
      </c>
      <c r="C31" s="26">
        <v>1</v>
      </c>
      <c r="D31" s="26">
        <v>0</v>
      </c>
      <c r="E31" s="168">
        <f t="shared" si="6"/>
        <v>0</v>
      </c>
      <c r="F31" s="26"/>
      <c r="G31" s="26"/>
      <c r="H31" s="26"/>
      <c r="I31" s="26"/>
      <c r="J31" s="26"/>
      <c r="K31" s="168"/>
      <c r="L31" s="26"/>
      <c r="M31" s="26"/>
      <c r="N31" s="26"/>
    </row>
    <row r="32" spans="1:14">
      <c r="A32" s="18"/>
      <c r="B32" s="48"/>
      <c r="C32" s="26"/>
      <c r="D32" s="26"/>
      <c r="E32" s="26"/>
      <c r="F32" s="26"/>
      <c r="G32" s="26"/>
      <c r="H32" s="26"/>
      <c r="I32" s="26"/>
      <c r="J32" s="26"/>
      <c r="K32" s="168"/>
      <c r="L32" s="26"/>
      <c r="M32" s="26"/>
      <c r="N32" s="26"/>
    </row>
    <row r="33" spans="1:14">
      <c r="A33" s="18"/>
      <c r="B33" s="48"/>
      <c r="C33" s="16"/>
      <c r="D33" s="16"/>
      <c r="E33" s="16"/>
      <c r="F33" s="16"/>
      <c r="G33" s="16"/>
      <c r="H33" s="16"/>
      <c r="I33" s="16"/>
      <c r="J33" s="16"/>
      <c r="K33" s="141"/>
      <c r="L33" s="16"/>
      <c r="N33" s="16"/>
    </row>
    <row r="34" spans="1:14">
      <c r="A34" s="18"/>
      <c r="B34" s="48"/>
      <c r="C34" s="16"/>
      <c r="D34" s="16"/>
      <c r="E34" s="16"/>
      <c r="F34" s="16"/>
      <c r="G34" s="16"/>
      <c r="H34" s="16"/>
      <c r="I34" s="16"/>
      <c r="J34" s="16"/>
      <c r="K34" s="141"/>
      <c r="L34" s="16"/>
      <c r="N34" s="16"/>
    </row>
    <row r="35" spans="1:14">
      <c r="A35" s="18"/>
      <c r="B35" s="48"/>
      <c r="C35" s="16"/>
      <c r="D35" s="16"/>
      <c r="E35" s="16"/>
      <c r="F35" s="16"/>
      <c r="G35" s="16"/>
      <c r="H35" s="16"/>
      <c r="I35" s="16"/>
      <c r="J35" s="16"/>
      <c r="K35" s="141"/>
      <c r="L35" s="16"/>
      <c r="N35" s="16"/>
    </row>
    <row r="36" spans="1:14">
      <c r="A36" s="18"/>
      <c r="B36" s="17"/>
      <c r="C36" s="16"/>
      <c r="D36" s="16"/>
      <c r="E36" s="16"/>
      <c r="F36" s="16"/>
      <c r="G36" s="16"/>
      <c r="H36" s="16"/>
      <c r="I36" s="16"/>
      <c r="J36" s="16"/>
      <c r="K36" s="141"/>
      <c r="L36" s="16"/>
      <c r="N36" s="16"/>
    </row>
    <row r="37" spans="1:14">
      <c r="A37" s="18"/>
      <c r="B37" s="48"/>
      <c r="C37" s="16"/>
      <c r="D37" s="16"/>
      <c r="E37" s="16"/>
      <c r="F37" s="16"/>
      <c r="G37" s="16"/>
      <c r="H37" s="16"/>
      <c r="I37" s="16"/>
      <c r="J37" s="16"/>
      <c r="K37" s="141"/>
      <c r="L37" s="16"/>
      <c r="N37" s="16"/>
    </row>
    <row r="38" spans="1:14">
      <c r="A38" s="18"/>
      <c r="B38" s="48"/>
      <c r="C38" s="16"/>
      <c r="D38" s="16"/>
      <c r="E38" s="16"/>
      <c r="F38" s="16"/>
      <c r="G38" s="16"/>
      <c r="H38" s="16"/>
      <c r="I38" s="16"/>
      <c r="J38" s="16"/>
      <c r="K38" s="141"/>
      <c r="L38" s="16"/>
      <c r="N38" s="16"/>
    </row>
    <row r="39" spans="1:14">
      <c r="A39" s="18"/>
      <c r="B39" s="48"/>
      <c r="C39" s="16"/>
      <c r="D39" s="16"/>
      <c r="E39" s="16"/>
      <c r="F39" s="16"/>
      <c r="G39" s="16"/>
      <c r="H39" s="16"/>
      <c r="I39" s="16"/>
      <c r="J39" s="16"/>
      <c r="K39" s="16"/>
      <c r="L39" s="16"/>
      <c r="N39" s="16"/>
    </row>
    <row r="40" spans="1:14">
      <c r="A40" s="18"/>
      <c r="C40" s="14"/>
      <c r="D40" s="14"/>
      <c r="E40" s="14"/>
      <c r="F40" s="14"/>
      <c r="G40" s="14"/>
      <c r="H40" s="14"/>
      <c r="I40" s="14"/>
      <c r="J40" s="14"/>
      <c r="K40" s="14"/>
    </row>
    <row r="41" spans="1:14">
      <c r="A41" s="18"/>
      <c r="C41" s="14"/>
      <c r="D41" s="14"/>
      <c r="E41" s="14"/>
      <c r="F41" s="14"/>
      <c r="G41" s="14"/>
      <c r="H41" s="14"/>
      <c r="I41" s="14"/>
      <c r="J41" s="14"/>
      <c r="K41" s="14"/>
    </row>
    <row r="42" spans="1:14">
      <c r="A42" s="18"/>
      <c r="C42" s="14"/>
      <c r="D42" s="14"/>
      <c r="E42" s="14"/>
      <c r="F42" s="14"/>
      <c r="G42" s="14"/>
      <c r="H42" s="14"/>
      <c r="I42" s="14"/>
      <c r="J42" s="14"/>
      <c r="K42" s="14"/>
    </row>
    <row r="43" spans="1:14">
      <c r="A43" s="18"/>
      <c r="C43" s="14"/>
      <c r="D43" s="14"/>
      <c r="E43" s="14"/>
      <c r="F43" s="14"/>
      <c r="G43" s="14"/>
      <c r="H43" s="14"/>
      <c r="I43" s="14"/>
      <c r="J43" s="14"/>
      <c r="K43" s="14"/>
    </row>
    <row r="44" spans="1:14">
      <c r="A44" s="18"/>
      <c r="C44" s="14"/>
      <c r="D44" s="14"/>
      <c r="E44" s="14"/>
      <c r="F44" s="14"/>
      <c r="G44" s="14"/>
      <c r="H44" s="14"/>
      <c r="I44" s="14"/>
      <c r="J44" s="14"/>
      <c r="K44" s="14"/>
    </row>
    <row r="45" spans="1:14">
      <c r="A45" s="18"/>
    </row>
    <row r="46" spans="1:14">
      <c r="A46" s="18"/>
    </row>
    <row r="47" spans="1:14">
      <c r="A47" s="18"/>
    </row>
    <row r="48" spans="1:14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6"/>
    </row>
    <row r="84" spans="1:1">
      <c r="A84" s="16"/>
    </row>
    <row r="85" spans="1:1">
      <c r="A85" s="16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  <row r="171" spans="2:2">
      <c r="B171" s="41"/>
    </row>
    <row r="172" spans="2:2">
      <c r="B172" s="41"/>
    </row>
    <row r="173" spans="2:2">
      <c r="B173" s="41"/>
    </row>
    <row r="174" spans="2:2">
      <c r="B174" s="41"/>
    </row>
    <row r="175" spans="2:2">
      <c r="B175" s="41"/>
    </row>
    <row r="176" spans="2:2">
      <c r="B176" s="41"/>
    </row>
    <row r="177" spans="2:2">
      <c r="B177" s="41"/>
    </row>
    <row r="178" spans="2:2">
      <c r="B178" s="41"/>
    </row>
    <row r="179" spans="2:2">
      <c r="B179" s="41"/>
    </row>
    <row r="180" spans="2:2">
      <c r="B180" s="41"/>
    </row>
    <row r="181" spans="2:2">
      <c r="B181" s="41"/>
    </row>
    <row r="182" spans="2:2">
      <c r="B182" s="41"/>
    </row>
    <row r="183" spans="2:2">
      <c r="B183" s="41"/>
    </row>
    <row r="184" spans="2:2">
      <c r="B184" s="41"/>
    </row>
    <row r="185" spans="2:2">
      <c r="B185" s="41"/>
    </row>
    <row r="186" spans="2:2">
      <c r="B186" s="41"/>
    </row>
    <row r="187" spans="2:2">
      <c r="B187" s="41"/>
    </row>
    <row r="188" spans="2:2">
      <c r="B188" s="41"/>
    </row>
    <row r="189" spans="2:2">
      <c r="B189" s="41"/>
    </row>
    <row r="190" spans="2:2">
      <c r="B190" s="41"/>
    </row>
    <row r="191" spans="2:2">
      <c r="B191" s="41"/>
    </row>
    <row r="192" spans="2:2">
      <c r="B192" s="41"/>
    </row>
    <row r="193" spans="2:2">
      <c r="B193" s="41"/>
    </row>
    <row r="194" spans="2:2">
      <c r="B194" s="41"/>
    </row>
    <row r="195" spans="2:2">
      <c r="B195" s="41"/>
    </row>
    <row r="196" spans="2:2">
      <c r="B196" s="41"/>
    </row>
    <row r="197" spans="2:2">
      <c r="B197" s="41"/>
    </row>
    <row r="198" spans="2:2">
      <c r="B198" s="41"/>
    </row>
    <row r="199" spans="2:2">
      <c r="B199" s="41"/>
    </row>
    <row r="200" spans="2:2">
      <c r="B200" s="41"/>
    </row>
    <row r="201" spans="2:2">
      <c r="B201" s="41"/>
    </row>
    <row r="202" spans="2:2">
      <c r="B202" s="41"/>
    </row>
    <row r="203" spans="2:2">
      <c r="B203" s="41"/>
    </row>
    <row r="204" spans="2:2">
      <c r="B204" s="41"/>
    </row>
    <row r="205" spans="2:2">
      <c r="B205" s="41"/>
    </row>
    <row r="206" spans="2:2">
      <c r="B206" s="41"/>
    </row>
    <row r="207" spans="2:2">
      <c r="B207" s="41"/>
    </row>
    <row r="208" spans="2:2">
      <c r="B208" s="41"/>
    </row>
    <row r="209" spans="2:2">
      <c r="B209" s="41"/>
    </row>
    <row r="210" spans="2:2">
      <c r="B210" s="41"/>
    </row>
    <row r="211" spans="2:2">
      <c r="B211" s="41"/>
    </row>
    <row r="212" spans="2:2">
      <c r="B212" s="41"/>
    </row>
    <row r="213" spans="2:2">
      <c r="B213" s="41"/>
    </row>
    <row r="214" spans="2:2">
      <c r="B214" s="41"/>
    </row>
    <row r="215" spans="2:2">
      <c r="B215" s="41"/>
    </row>
    <row r="216" spans="2:2">
      <c r="B216" s="41"/>
    </row>
    <row r="217" spans="2:2">
      <c r="B217" s="41"/>
    </row>
    <row r="218" spans="2:2">
      <c r="B218" s="41"/>
    </row>
    <row r="219" spans="2:2">
      <c r="B219" s="41"/>
    </row>
    <row r="220" spans="2:2">
      <c r="B220" s="41"/>
    </row>
    <row r="221" spans="2:2">
      <c r="B221" s="41"/>
    </row>
    <row r="222" spans="2:2">
      <c r="B222" s="41"/>
    </row>
    <row r="223" spans="2:2">
      <c r="B223" s="41"/>
    </row>
    <row r="224" spans="2:2">
      <c r="B224" s="41"/>
    </row>
    <row r="225" spans="2:2">
      <c r="B225" s="41"/>
    </row>
    <row r="226" spans="2:2">
      <c r="B226" s="41"/>
    </row>
    <row r="227" spans="2:2">
      <c r="B227" s="41"/>
    </row>
    <row r="228" spans="2:2">
      <c r="B228" s="41"/>
    </row>
    <row r="229" spans="2:2">
      <c r="B229" s="41"/>
    </row>
    <row r="230" spans="2:2">
      <c r="B230" s="41"/>
    </row>
    <row r="231" spans="2:2">
      <c r="B231" s="41"/>
    </row>
    <row r="232" spans="2:2">
      <c r="B232" s="41"/>
    </row>
    <row r="233" spans="2:2">
      <c r="B233" s="41"/>
    </row>
    <row r="234" spans="2:2">
      <c r="B234" s="41"/>
    </row>
    <row r="235" spans="2:2">
      <c r="B235" s="41"/>
    </row>
    <row r="236" spans="2:2">
      <c r="B236" s="41"/>
    </row>
    <row r="237" spans="2:2">
      <c r="B237" s="41"/>
    </row>
    <row r="238" spans="2:2">
      <c r="B238" s="41"/>
    </row>
    <row r="239" spans="2:2">
      <c r="B239" s="41"/>
    </row>
    <row r="240" spans="2:2">
      <c r="B240" s="41"/>
    </row>
  </sheetData>
  <sortState ref="B26:E31">
    <sortCondition descending="1" ref="C26:C31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5"/>
  <sheetViews>
    <sheetView zoomScale="83" zoomScaleNormal="83" zoomScalePageLayoutView="83" workbookViewId="0">
      <selection activeCell="A3" sqref="A3"/>
    </sheetView>
  </sheetViews>
  <sheetFormatPr baseColWidth="10" defaultColWidth="8.7109375" defaultRowHeight="13" x14ac:dyDescent="0"/>
  <cols>
    <col min="1" max="1" width="3.28515625" style="10" customWidth="1"/>
    <col min="2" max="2" width="4.140625" style="10" customWidth="1"/>
    <col min="3" max="3" width="41.5703125" style="41" customWidth="1"/>
    <col min="4" max="4" width="0.7109375" customWidth="1"/>
    <col min="5" max="5" width="3.28515625" style="10" customWidth="1"/>
    <col min="6" max="6" width="3.42578125" style="10" customWidth="1"/>
    <col min="7" max="7" width="1.28515625" style="10" customWidth="1"/>
    <col min="8" max="8" width="4.5703125" style="10" customWidth="1"/>
    <col min="9" max="9" width="1.7109375" style="10" customWidth="1"/>
    <col min="10" max="10" width="4.7109375" style="128" customWidth="1"/>
    <col min="11" max="11" width="43.5703125" style="41" customWidth="1"/>
    <col min="12" max="12" width="0.7109375" customWidth="1"/>
    <col min="13" max="13" width="3.42578125" style="10" customWidth="1"/>
    <col min="14" max="14" width="5" style="10" customWidth="1"/>
    <col min="15" max="15" width="41.7109375" style="41" customWidth="1"/>
    <col min="16" max="16" width="0.7109375" customWidth="1"/>
    <col min="17" max="17" width="2.5703125" style="10" customWidth="1"/>
    <col min="18" max="18" width="5" style="10" customWidth="1"/>
    <col min="19" max="19" width="46.42578125" style="41" customWidth="1"/>
    <col min="20" max="20" width="0.7109375" customWidth="1"/>
    <col min="21" max="21" width="3.28515625" style="10" customWidth="1"/>
    <col min="22" max="22" width="5" style="10" customWidth="1"/>
    <col min="23" max="23" width="2.140625" style="10" customWidth="1"/>
    <col min="24" max="24" width="5" style="10" customWidth="1"/>
    <col min="25" max="25" width="2.42578125" style="10" customWidth="1"/>
    <col min="26" max="26" width="5" style="10" customWidth="1"/>
    <col min="27" max="27" width="46" style="41" customWidth="1"/>
    <col min="28" max="28" width="0.7109375" customWidth="1"/>
    <col min="29" max="29" width="4.85546875" style="10" customWidth="1"/>
    <col min="30" max="30" width="6.42578125" style="10" customWidth="1"/>
    <col min="31" max="31" width="47.140625" style="41" customWidth="1"/>
    <col min="32" max="32" width="0.7109375" customWidth="1"/>
  </cols>
  <sheetData>
    <row r="1" spans="1:32" ht="20.25" customHeight="1">
      <c r="A1" s="159" t="s">
        <v>762</v>
      </c>
      <c r="D1" s="10"/>
      <c r="K1" s="187" t="s">
        <v>763</v>
      </c>
      <c r="L1" s="160"/>
      <c r="P1" s="160"/>
      <c r="T1" s="160"/>
      <c r="AB1" s="160"/>
      <c r="AF1" s="160"/>
    </row>
    <row r="2" spans="1:32" ht="15">
      <c r="A2" s="161" t="s">
        <v>642</v>
      </c>
      <c r="B2" s="162"/>
      <c r="C2" s="162"/>
      <c r="D2" s="163"/>
      <c r="E2" s="161" t="s">
        <v>436</v>
      </c>
      <c r="F2" s="60"/>
      <c r="G2" s="60"/>
      <c r="H2" s="60"/>
      <c r="I2" s="60"/>
      <c r="J2" s="60"/>
      <c r="K2" s="161"/>
      <c r="L2" s="163"/>
      <c r="M2" s="161" t="s">
        <v>643</v>
      </c>
      <c r="N2" s="162"/>
      <c r="O2" s="164"/>
      <c r="P2" s="163"/>
      <c r="Q2" s="161" t="s">
        <v>437</v>
      </c>
      <c r="R2" s="162"/>
      <c r="S2" s="164"/>
      <c r="T2" s="163"/>
      <c r="U2" s="161" t="s">
        <v>438</v>
      </c>
      <c r="V2" s="60"/>
      <c r="W2" s="164"/>
      <c r="X2" s="60"/>
      <c r="Y2" s="60"/>
      <c r="Z2" s="60"/>
      <c r="AA2" s="161"/>
      <c r="AB2" s="163"/>
      <c r="AC2" s="161" t="s">
        <v>439</v>
      </c>
      <c r="AD2" s="60"/>
      <c r="AE2" s="162"/>
      <c r="AF2" s="163"/>
    </row>
    <row r="3" spans="1:32">
      <c r="A3" s="30" t="s">
        <v>644</v>
      </c>
      <c r="B3" s="186">
        <v>224</v>
      </c>
      <c r="C3" s="170" t="s">
        <v>645</v>
      </c>
      <c r="D3" s="163"/>
      <c r="E3" s="30" t="s">
        <v>644</v>
      </c>
      <c r="F3" s="185">
        <v>16</v>
      </c>
      <c r="G3" s="185" t="s">
        <v>646</v>
      </c>
      <c r="H3" s="185">
        <v>350</v>
      </c>
      <c r="I3" s="186" t="s">
        <v>647</v>
      </c>
      <c r="J3" s="185">
        <f t="shared" ref="J3:J35" si="0">PRODUCT(F3+H3)</f>
        <v>366</v>
      </c>
      <c r="K3" s="170" t="s">
        <v>648</v>
      </c>
      <c r="L3" s="163"/>
      <c r="M3" s="30" t="s">
        <v>644</v>
      </c>
      <c r="N3" s="185">
        <v>26</v>
      </c>
      <c r="O3" s="170" t="s">
        <v>649</v>
      </c>
      <c r="P3" s="163"/>
      <c r="Q3" s="30" t="s">
        <v>644</v>
      </c>
      <c r="R3" s="185">
        <v>242</v>
      </c>
      <c r="S3" s="170" t="s">
        <v>650</v>
      </c>
      <c r="T3" s="163"/>
      <c r="U3" s="30" t="s">
        <v>644</v>
      </c>
      <c r="V3" s="185">
        <v>366</v>
      </c>
      <c r="W3" s="186" t="s">
        <v>646</v>
      </c>
      <c r="X3" s="185">
        <v>119</v>
      </c>
      <c r="Y3" s="186" t="s">
        <v>647</v>
      </c>
      <c r="Z3" s="185">
        <f>PRODUCT(V3+X3)</f>
        <v>485</v>
      </c>
      <c r="AA3" s="170" t="s">
        <v>648</v>
      </c>
      <c r="AB3" s="163"/>
      <c r="AC3" s="30" t="s">
        <v>644</v>
      </c>
      <c r="AD3" s="186">
        <v>1235</v>
      </c>
      <c r="AE3" s="170" t="s">
        <v>651</v>
      </c>
      <c r="AF3" s="163"/>
    </row>
    <row r="4" spans="1:32">
      <c r="A4" s="30" t="s">
        <v>652</v>
      </c>
      <c r="B4" s="185">
        <v>206</v>
      </c>
      <c r="C4" s="170" t="s">
        <v>651</v>
      </c>
      <c r="D4" s="163"/>
      <c r="E4" s="30" t="s">
        <v>652</v>
      </c>
      <c r="F4" s="18">
        <v>13</v>
      </c>
      <c r="G4" s="16" t="s">
        <v>646</v>
      </c>
      <c r="H4" s="18">
        <v>242</v>
      </c>
      <c r="I4" s="28" t="s">
        <v>647</v>
      </c>
      <c r="J4" s="18">
        <f t="shared" si="0"/>
        <v>255</v>
      </c>
      <c r="K4" s="183" t="s">
        <v>653</v>
      </c>
      <c r="L4" s="163"/>
      <c r="M4" s="30" t="s">
        <v>652</v>
      </c>
      <c r="N4" s="185">
        <v>25</v>
      </c>
      <c r="O4" s="170" t="s">
        <v>651</v>
      </c>
      <c r="P4" s="163"/>
      <c r="Q4" s="30" t="s">
        <v>652</v>
      </c>
      <c r="R4" s="185">
        <v>218</v>
      </c>
      <c r="S4" s="170" t="s">
        <v>651</v>
      </c>
      <c r="T4" s="163"/>
      <c r="U4" s="30" t="s">
        <v>652</v>
      </c>
      <c r="V4" s="185">
        <v>174</v>
      </c>
      <c r="W4" s="186" t="s">
        <v>646</v>
      </c>
      <c r="X4" s="185">
        <v>218</v>
      </c>
      <c r="Y4" s="186" t="s">
        <v>647</v>
      </c>
      <c r="Z4" s="185">
        <f t="shared" ref="Z4:Z33" si="1">PRODUCT(V4+X4)</f>
        <v>392</v>
      </c>
      <c r="AA4" s="170" t="s">
        <v>651</v>
      </c>
      <c r="AB4" s="163"/>
      <c r="AC4" s="30" t="s">
        <v>652</v>
      </c>
      <c r="AD4" s="186">
        <v>929</v>
      </c>
      <c r="AE4" s="169" t="s">
        <v>645</v>
      </c>
      <c r="AF4" s="163"/>
    </row>
    <row r="5" spans="1:32">
      <c r="A5" s="30" t="s">
        <v>654</v>
      </c>
      <c r="B5" s="185">
        <v>194</v>
      </c>
      <c r="C5" s="170" t="s">
        <v>648</v>
      </c>
      <c r="D5" s="163"/>
      <c r="E5" s="30" t="s">
        <v>654</v>
      </c>
      <c r="F5" s="18">
        <v>9</v>
      </c>
      <c r="G5" s="16" t="s">
        <v>646</v>
      </c>
      <c r="H5" s="18">
        <v>240</v>
      </c>
      <c r="I5" s="28" t="s">
        <v>647</v>
      </c>
      <c r="J5" s="18">
        <f t="shared" si="0"/>
        <v>249</v>
      </c>
      <c r="K5" s="183" t="s">
        <v>655</v>
      </c>
      <c r="L5" s="163"/>
      <c r="M5" s="30" t="s">
        <v>654</v>
      </c>
      <c r="N5" s="18">
        <v>17</v>
      </c>
      <c r="O5" s="183" t="s">
        <v>656</v>
      </c>
      <c r="P5" s="163"/>
      <c r="Q5" s="30" t="s">
        <v>654</v>
      </c>
      <c r="R5" s="185">
        <v>190</v>
      </c>
      <c r="S5" s="170" t="s">
        <v>649</v>
      </c>
      <c r="T5" s="163"/>
      <c r="U5" s="30" t="s">
        <v>654</v>
      </c>
      <c r="V5" s="186">
        <v>204</v>
      </c>
      <c r="W5" s="186" t="s">
        <v>646</v>
      </c>
      <c r="X5" s="186">
        <v>161</v>
      </c>
      <c r="Y5" s="186" t="s">
        <v>647</v>
      </c>
      <c r="Z5" s="186">
        <f t="shared" si="1"/>
        <v>365</v>
      </c>
      <c r="AA5" s="170" t="s">
        <v>645</v>
      </c>
      <c r="AB5" s="163"/>
      <c r="AC5" s="30" t="s">
        <v>654</v>
      </c>
      <c r="AD5" s="186">
        <v>911</v>
      </c>
      <c r="AE5" s="169" t="s">
        <v>650</v>
      </c>
      <c r="AF5" s="163"/>
    </row>
    <row r="6" spans="1:32">
      <c r="A6" s="30" t="s">
        <v>657</v>
      </c>
      <c r="B6" s="185">
        <v>162</v>
      </c>
      <c r="C6" s="170" t="s">
        <v>649</v>
      </c>
      <c r="D6" s="163"/>
      <c r="E6" s="30" t="s">
        <v>657</v>
      </c>
      <c r="F6" s="18">
        <v>8</v>
      </c>
      <c r="G6" s="18" t="s">
        <v>646</v>
      </c>
      <c r="H6" s="18">
        <v>219</v>
      </c>
      <c r="I6" s="18" t="s">
        <v>647</v>
      </c>
      <c r="J6" s="18">
        <f t="shared" si="0"/>
        <v>227</v>
      </c>
      <c r="K6" s="183" t="s">
        <v>658</v>
      </c>
      <c r="L6" s="163"/>
      <c r="M6" s="30" t="s">
        <v>657</v>
      </c>
      <c r="N6" s="185">
        <v>16</v>
      </c>
      <c r="O6" s="170" t="s">
        <v>648</v>
      </c>
      <c r="P6" s="163"/>
      <c r="Q6" s="30" t="s">
        <v>657</v>
      </c>
      <c r="R6" s="18">
        <v>176</v>
      </c>
      <c r="S6" s="183" t="s">
        <v>659</v>
      </c>
      <c r="T6" s="163"/>
      <c r="U6" s="30" t="s">
        <v>657</v>
      </c>
      <c r="V6" s="18">
        <v>214</v>
      </c>
      <c r="W6" s="28" t="s">
        <v>646</v>
      </c>
      <c r="X6" s="18">
        <v>91</v>
      </c>
      <c r="Y6" s="28" t="s">
        <v>647</v>
      </c>
      <c r="Z6" s="18">
        <f t="shared" si="1"/>
        <v>305</v>
      </c>
      <c r="AA6" s="183" t="s">
        <v>656</v>
      </c>
      <c r="AB6" s="163"/>
      <c r="AC6" s="30" t="s">
        <v>657</v>
      </c>
      <c r="AD6" s="186">
        <v>899</v>
      </c>
      <c r="AE6" s="170" t="s">
        <v>649</v>
      </c>
      <c r="AF6" s="163"/>
    </row>
    <row r="7" spans="1:32">
      <c r="A7" s="30" t="s">
        <v>660</v>
      </c>
      <c r="B7" s="18">
        <v>161</v>
      </c>
      <c r="C7" s="183" t="s">
        <v>653</v>
      </c>
      <c r="D7" s="160"/>
      <c r="E7" s="30" t="s">
        <v>660</v>
      </c>
      <c r="F7" s="18">
        <v>17</v>
      </c>
      <c r="G7" s="16" t="s">
        <v>646</v>
      </c>
      <c r="H7" s="18">
        <v>197</v>
      </c>
      <c r="I7" s="16" t="s">
        <v>647</v>
      </c>
      <c r="J7" s="18">
        <f t="shared" si="0"/>
        <v>214</v>
      </c>
      <c r="K7" s="183" t="s">
        <v>656</v>
      </c>
      <c r="L7" s="160"/>
      <c r="M7" s="30"/>
      <c r="N7" s="185">
        <v>16</v>
      </c>
      <c r="O7" s="170" t="s">
        <v>729</v>
      </c>
      <c r="P7" s="160"/>
      <c r="Q7" s="30" t="s">
        <v>660</v>
      </c>
      <c r="R7" s="18">
        <v>172</v>
      </c>
      <c r="S7" s="183" t="s">
        <v>661</v>
      </c>
      <c r="T7" s="160"/>
      <c r="U7" s="30" t="s">
        <v>660</v>
      </c>
      <c r="V7" s="185">
        <v>111</v>
      </c>
      <c r="W7" s="186" t="s">
        <v>646</v>
      </c>
      <c r="X7" s="185">
        <v>190</v>
      </c>
      <c r="Y7" s="186" t="s">
        <v>647</v>
      </c>
      <c r="Z7" s="185">
        <f t="shared" si="1"/>
        <v>301</v>
      </c>
      <c r="AA7" s="170" t="s">
        <v>649</v>
      </c>
      <c r="AB7" s="160"/>
      <c r="AC7" s="30" t="s">
        <v>660</v>
      </c>
      <c r="AD7" s="186">
        <v>873</v>
      </c>
      <c r="AE7" s="169" t="s">
        <v>648</v>
      </c>
      <c r="AF7" s="160"/>
    </row>
    <row r="8" spans="1:32">
      <c r="A8" s="30" t="s">
        <v>662</v>
      </c>
      <c r="B8" s="185">
        <v>159</v>
      </c>
      <c r="C8" s="170" t="s">
        <v>663</v>
      </c>
      <c r="D8" s="163"/>
      <c r="E8" s="30" t="s">
        <v>662</v>
      </c>
      <c r="F8" s="185">
        <v>9</v>
      </c>
      <c r="G8" s="185" t="s">
        <v>646</v>
      </c>
      <c r="H8" s="185">
        <v>198</v>
      </c>
      <c r="I8" s="185" t="s">
        <v>647</v>
      </c>
      <c r="J8" s="185">
        <f t="shared" si="0"/>
        <v>207</v>
      </c>
      <c r="K8" s="170" t="s">
        <v>671</v>
      </c>
      <c r="L8" s="163"/>
      <c r="M8" s="30" t="s">
        <v>662</v>
      </c>
      <c r="N8" s="18">
        <v>13</v>
      </c>
      <c r="O8" s="183" t="s">
        <v>653</v>
      </c>
      <c r="P8" s="163"/>
      <c r="Q8" s="30" t="s">
        <v>662</v>
      </c>
      <c r="R8" s="18">
        <v>170</v>
      </c>
      <c r="S8" s="183" t="s">
        <v>665</v>
      </c>
      <c r="T8" s="163"/>
      <c r="U8" s="30" t="s">
        <v>662</v>
      </c>
      <c r="V8" s="18">
        <v>255</v>
      </c>
      <c r="W8" s="28" t="s">
        <v>646</v>
      </c>
      <c r="X8" s="18">
        <v>37</v>
      </c>
      <c r="Y8" s="28" t="s">
        <v>647</v>
      </c>
      <c r="Z8" s="18">
        <f t="shared" si="1"/>
        <v>292</v>
      </c>
      <c r="AA8" s="183" t="s">
        <v>666</v>
      </c>
      <c r="AB8" s="163"/>
      <c r="AC8" s="30" t="s">
        <v>662</v>
      </c>
      <c r="AD8" s="186">
        <v>735</v>
      </c>
      <c r="AE8" s="169" t="s">
        <v>729</v>
      </c>
      <c r="AF8" s="163"/>
    </row>
    <row r="9" spans="1:32">
      <c r="A9" s="30" t="s">
        <v>668</v>
      </c>
      <c r="B9" s="18">
        <v>152</v>
      </c>
      <c r="C9" s="183" t="s">
        <v>667</v>
      </c>
      <c r="D9" s="160"/>
      <c r="E9" s="30" t="s">
        <v>668</v>
      </c>
      <c r="F9" s="186">
        <v>11</v>
      </c>
      <c r="G9" s="185" t="s">
        <v>646</v>
      </c>
      <c r="H9" s="186">
        <v>193</v>
      </c>
      <c r="I9" s="185" t="s">
        <v>647</v>
      </c>
      <c r="J9" s="186">
        <f t="shared" si="0"/>
        <v>204</v>
      </c>
      <c r="K9" s="170" t="s">
        <v>645</v>
      </c>
      <c r="L9" s="160"/>
      <c r="M9" s="30" t="s">
        <v>668</v>
      </c>
      <c r="N9" s="18">
        <v>12</v>
      </c>
      <c r="O9" s="183" t="s">
        <v>669</v>
      </c>
      <c r="P9" s="160"/>
      <c r="Q9" s="30" t="s">
        <v>668</v>
      </c>
      <c r="R9" s="186">
        <v>161</v>
      </c>
      <c r="S9" s="170" t="s">
        <v>645</v>
      </c>
      <c r="T9" s="160"/>
      <c r="U9" s="30" t="s">
        <v>668</v>
      </c>
      <c r="V9" s="185">
        <v>37</v>
      </c>
      <c r="W9" s="186" t="s">
        <v>646</v>
      </c>
      <c r="X9" s="185">
        <v>242</v>
      </c>
      <c r="Y9" s="186" t="s">
        <v>647</v>
      </c>
      <c r="Z9" s="185">
        <f t="shared" si="1"/>
        <v>279</v>
      </c>
      <c r="AA9" s="170" t="s">
        <v>650</v>
      </c>
      <c r="AB9" s="160"/>
      <c r="AC9" s="30" t="s">
        <v>668</v>
      </c>
      <c r="AD9" s="186">
        <v>719</v>
      </c>
      <c r="AE9" s="169" t="s">
        <v>663</v>
      </c>
      <c r="AF9" s="160"/>
    </row>
    <row r="10" spans="1:32">
      <c r="A10" s="30" t="s">
        <v>670</v>
      </c>
      <c r="B10" s="185">
        <v>149</v>
      </c>
      <c r="C10" s="170" t="s">
        <v>650</v>
      </c>
      <c r="D10" s="160"/>
      <c r="E10" s="30" t="s">
        <v>670</v>
      </c>
      <c r="F10" s="18">
        <v>5</v>
      </c>
      <c r="G10" s="16" t="s">
        <v>646</v>
      </c>
      <c r="H10" s="18">
        <v>198</v>
      </c>
      <c r="I10" s="16" t="s">
        <v>647</v>
      </c>
      <c r="J10" s="18">
        <f t="shared" si="0"/>
        <v>203</v>
      </c>
      <c r="K10" s="183" t="s">
        <v>664</v>
      </c>
      <c r="L10" s="160"/>
      <c r="M10" s="30"/>
      <c r="N10" s="18">
        <v>12</v>
      </c>
      <c r="O10" s="183" t="s">
        <v>665</v>
      </c>
      <c r="P10" s="160"/>
      <c r="Q10" s="30" t="s">
        <v>670</v>
      </c>
      <c r="R10" s="185">
        <v>160</v>
      </c>
      <c r="S10" s="170" t="s">
        <v>663</v>
      </c>
      <c r="T10" s="160"/>
      <c r="U10" s="30" t="s">
        <v>670</v>
      </c>
      <c r="V10" s="18">
        <v>249</v>
      </c>
      <c r="W10" s="28" t="s">
        <v>646</v>
      </c>
      <c r="X10" s="18">
        <v>20</v>
      </c>
      <c r="Y10" s="28" t="s">
        <v>647</v>
      </c>
      <c r="Z10" s="18">
        <f t="shared" si="1"/>
        <v>269</v>
      </c>
      <c r="AA10" s="183" t="s">
        <v>655</v>
      </c>
      <c r="AB10" s="160"/>
      <c r="AC10" s="30" t="s">
        <v>670</v>
      </c>
      <c r="AD10" s="49">
        <v>709</v>
      </c>
      <c r="AE10" s="183" t="s">
        <v>667</v>
      </c>
      <c r="AF10" s="160"/>
    </row>
    <row r="11" spans="1:32">
      <c r="A11" s="30" t="s">
        <v>672</v>
      </c>
      <c r="B11" s="185">
        <v>148</v>
      </c>
      <c r="C11" s="170" t="s">
        <v>675</v>
      </c>
      <c r="D11" s="160"/>
      <c r="E11" s="30" t="s">
        <v>672</v>
      </c>
      <c r="F11" s="185">
        <v>25</v>
      </c>
      <c r="G11" s="185" t="s">
        <v>646</v>
      </c>
      <c r="H11" s="185">
        <v>149</v>
      </c>
      <c r="I11" s="185" t="s">
        <v>647</v>
      </c>
      <c r="J11" s="185">
        <f t="shared" si="0"/>
        <v>174</v>
      </c>
      <c r="K11" s="170" t="s">
        <v>651</v>
      </c>
      <c r="L11" s="160"/>
      <c r="M11" s="30"/>
      <c r="N11" s="185">
        <v>12</v>
      </c>
      <c r="O11" s="170" t="s">
        <v>650</v>
      </c>
      <c r="P11" s="160"/>
      <c r="Q11" s="30" t="s">
        <v>672</v>
      </c>
      <c r="R11" s="18">
        <v>155</v>
      </c>
      <c r="S11" s="12" t="s">
        <v>673</v>
      </c>
      <c r="T11" s="160"/>
      <c r="U11" s="30" t="s">
        <v>672</v>
      </c>
      <c r="V11" s="18">
        <v>227</v>
      </c>
      <c r="W11" s="49" t="s">
        <v>646</v>
      </c>
      <c r="X11" s="18">
        <v>19</v>
      </c>
      <c r="Y11" s="49" t="s">
        <v>647</v>
      </c>
      <c r="Z11" s="18">
        <f t="shared" si="1"/>
        <v>246</v>
      </c>
      <c r="AA11" s="183" t="s">
        <v>658</v>
      </c>
      <c r="AB11" s="160"/>
      <c r="AC11" s="30" t="s">
        <v>672</v>
      </c>
      <c r="AD11" s="49">
        <v>688</v>
      </c>
      <c r="AE11" s="35" t="s">
        <v>674</v>
      </c>
      <c r="AF11" s="160"/>
    </row>
    <row r="12" spans="1:32">
      <c r="A12" s="30" t="s">
        <v>444</v>
      </c>
      <c r="B12" s="18">
        <v>145</v>
      </c>
      <c r="C12" s="183" t="s">
        <v>656</v>
      </c>
      <c r="D12" s="160"/>
      <c r="E12" s="30" t="s">
        <v>444</v>
      </c>
      <c r="F12" s="185">
        <v>16</v>
      </c>
      <c r="G12" s="185" t="s">
        <v>646</v>
      </c>
      <c r="H12" s="185">
        <v>156</v>
      </c>
      <c r="I12" s="185" t="s">
        <v>647</v>
      </c>
      <c r="J12" s="185">
        <f t="shared" si="0"/>
        <v>172</v>
      </c>
      <c r="K12" s="170" t="s">
        <v>729</v>
      </c>
      <c r="L12" s="160"/>
      <c r="M12" s="30" t="s">
        <v>444</v>
      </c>
      <c r="N12" s="186">
        <v>11</v>
      </c>
      <c r="O12" s="170" t="s">
        <v>645</v>
      </c>
      <c r="P12" s="160"/>
      <c r="Q12" s="30" t="s">
        <v>444</v>
      </c>
      <c r="R12" s="18">
        <v>144</v>
      </c>
      <c r="S12" s="12" t="s">
        <v>677</v>
      </c>
      <c r="T12" s="160"/>
      <c r="U12" s="30" t="s">
        <v>444</v>
      </c>
      <c r="V12" s="185">
        <v>172</v>
      </c>
      <c r="W12" s="186" t="s">
        <v>646</v>
      </c>
      <c r="X12" s="185">
        <v>73</v>
      </c>
      <c r="Y12" s="186" t="s">
        <v>647</v>
      </c>
      <c r="Z12" s="185">
        <f t="shared" si="1"/>
        <v>245</v>
      </c>
      <c r="AA12" s="170" t="s">
        <v>729</v>
      </c>
      <c r="AB12" s="160"/>
      <c r="AC12" s="30" t="s">
        <v>444</v>
      </c>
      <c r="AD12" s="49">
        <v>679</v>
      </c>
      <c r="AE12" s="12" t="s">
        <v>665</v>
      </c>
      <c r="AF12" s="160"/>
    </row>
    <row r="13" spans="1:32">
      <c r="A13" s="30" t="s">
        <v>478</v>
      </c>
      <c r="B13" s="185">
        <v>143</v>
      </c>
      <c r="C13" s="170" t="s">
        <v>729</v>
      </c>
      <c r="D13" s="160"/>
      <c r="E13" s="30" t="s">
        <v>478</v>
      </c>
      <c r="F13" s="18">
        <v>9</v>
      </c>
      <c r="G13" s="16" t="s">
        <v>646</v>
      </c>
      <c r="H13" s="18">
        <v>161</v>
      </c>
      <c r="I13" s="16" t="s">
        <v>647</v>
      </c>
      <c r="J13" s="18">
        <f t="shared" si="0"/>
        <v>170</v>
      </c>
      <c r="K13" s="183" t="s">
        <v>676</v>
      </c>
      <c r="L13" s="160"/>
      <c r="M13" s="30" t="s">
        <v>478</v>
      </c>
      <c r="N13" s="49">
        <v>10</v>
      </c>
      <c r="O13" s="12" t="s">
        <v>679</v>
      </c>
      <c r="P13" s="160"/>
      <c r="Q13" s="30" t="s">
        <v>478</v>
      </c>
      <c r="R13" s="18">
        <v>139</v>
      </c>
      <c r="S13" s="12" t="s">
        <v>680</v>
      </c>
      <c r="T13" s="160"/>
      <c r="U13" s="30" t="s">
        <v>478</v>
      </c>
      <c r="V13" s="18">
        <v>170</v>
      </c>
      <c r="W13" s="28" t="s">
        <v>646</v>
      </c>
      <c r="X13" s="18">
        <v>59</v>
      </c>
      <c r="Y13" s="28" t="s">
        <v>647</v>
      </c>
      <c r="Z13" s="18">
        <f t="shared" si="1"/>
        <v>229</v>
      </c>
      <c r="AA13" s="183" t="s">
        <v>676</v>
      </c>
      <c r="AB13" s="160"/>
      <c r="AC13" s="30" t="s">
        <v>478</v>
      </c>
      <c r="AD13" s="49">
        <v>635</v>
      </c>
      <c r="AE13" s="35" t="s">
        <v>656</v>
      </c>
      <c r="AF13" s="160"/>
    </row>
    <row r="14" spans="1:32">
      <c r="A14" s="30" t="s">
        <v>452</v>
      </c>
      <c r="B14" s="18">
        <v>140</v>
      </c>
      <c r="C14" s="12" t="s">
        <v>674</v>
      </c>
      <c r="D14" s="160"/>
      <c r="E14" s="30" t="s">
        <v>452</v>
      </c>
      <c r="F14" s="18">
        <v>5</v>
      </c>
      <c r="G14" s="16" t="s">
        <v>646</v>
      </c>
      <c r="H14" s="18">
        <v>165</v>
      </c>
      <c r="I14" s="16" t="s">
        <v>647</v>
      </c>
      <c r="J14" s="18">
        <f t="shared" si="0"/>
        <v>170</v>
      </c>
      <c r="K14" s="12" t="s">
        <v>678</v>
      </c>
      <c r="L14" s="160"/>
      <c r="M14" s="30"/>
      <c r="N14" s="18">
        <v>10</v>
      </c>
      <c r="O14" s="12" t="s">
        <v>659</v>
      </c>
      <c r="P14" s="160"/>
      <c r="Q14" s="30" t="s">
        <v>452</v>
      </c>
      <c r="R14" s="18">
        <v>126</v>
      </c>
      <c r="S14" s="12" t="s">
        <v>681</v>
      </c>
      <c r="T14" s="160"/>
      <c r="U14" s="30" t="s">
        <v>452</v>
      </c>
      <c r="V14" s="18">
        <v>203</v>
      </c>
      <c r="W14" s="28" t="s">
        <v>646</v>
      </c>
      <c r="X14" s="18">
        <v>14</v>
      </c>
      <c r="Y14" s="28" t="s">
        <v>647</v>
      </c>
      <c r="Z14" s="18">
        <f t="shared" si="1"/>
        <v>217</v>
      </c>
      <c r="AA14" s="12" t="s">
        <v>664</v>
      </c>
      <c r="AB14" s="160"/>
      <c r="AC14" s="30" t="s">
        <v>452</v>
      </c>
      <c r="AD14" s="49">
        <v>616</v>
      </c>
      <c r="AE14" s="35" t="s">
        <v>682</v>
      </c>
      <c r="AF14" s="160"/>
    </row>
    <row r="15" spans="1:32">
      <c r="A15" s="30" t="s">
        <v>457</v>
      </c>
      <c r="B15" s="18">
        <v>139</v>
      </c>
      <c r="C15" s="12" t="s">
        <v>665</v>
      </c>
      <c r="D15" s="160"/>
      <c r="E15" s="30" t="s">
        <v>457</v>
      </c>
      <c r="F15" s="18">
        <v>4</v>
      </c>
      <c r="G15" s="16" t="s">
        <v>646</v>
      </c>
      <c r="H15" s="18">
        <v>159</v>
      </c>
      <c r="I15" s="16" t="s">
        <v>647</v>
      </c>
      <c r="J15" s="18">
        <f t="shared" si="0"/>
        <v>163</v>
      </c>
      <c r="K15" s="12" t="s">
        <v>674</v>
      </c>
      <c r="L15" s="160"/>
      <c r="M15" s="30"/>
      <c r="N15" s="18">
        <v>10</v>
      </c>
      <c r="O15" s="12" t="s">
        <v>680</v>
      </c>
      <c r="P15" s="160"/>
      <c r="Q15" s="30" t="s">
        <v>457</v>
      </c>
      <c r="R15" s="185">
        <v>125</v>
      </c>
      <c r="S15" s="170" t="s">
        <v>685</v>
      </c>
      <c r="T15" s="160"/>
      <c r="U15" s="30" t="s">
        <v>457</v>
      </c>
      <c r="V15" s="185">
        <v>207</v>
      </c>
      <c r="W15" s="186" t="s">
        <v>646</v>
      </c>
      <c r="X15" s="185">
        <v>19</v>
      </c>
      <c r="Y15" s="186" t="s">
        <v>647</v>
      </c>
      <c r="Z15" s="185">
        <f t="shared" si="1"/>
        <v>226</v>
      </c>
      <c r="AA15" s="170" t="s">
        <v>671</v>
      </c>
      <c r="AB15" s="160"/>
      <c r="AC15" s="30" t="s">
        <v>457</v>
      </c>
      <c r="AD15" s="49">
        <v>614</v>
      </c>
      <c r="AE15" s="12" t="s">
        <v>659</v>
      </c>
      <c r="AF15" s="160"/>
    </row>
    <row r="16" spans="1:32">
      <c r="A16" s="30" t="s">
        <v>450</v>
      </c>
      <c r="B16" s="18">
        <v>137</v>
      </c>
      <c r="C16" s="12" t="s">
        <v>683</v>
      </c>
      <c r="D16" s="160"/>
      <c r="E16" s="30" t="s">
        <v>450</v>
      </c>
      <c r="F16" s="18">
        <v>6</v>
      </c>
      <c r="G16" s="16" t="s">
        <v>646</v>
      </c>
      <c r="H16" s="18">
        <v>118</v>
      </c>
      <c r="I16" s="16" t="s">
        <v>647</v>
      </c>
      <c r="J16" s="18">
        <f t="shared" si="0"/>
        <v>124</v>
      </c>
      <c r="K16" s="12" t="s">
        <v>684</v>
      </c>
      <c r="L16" s="160"/>
      <c r="M16" s="30" t="s">
        <v>450</v>
      </c>
      <c r="N16" s="18">
        <v>9</v>
      </c>
      <c r="O16" s="12" t="s">
        <v>655</v>
      </c>
      <c r="P16" s="160"/>
      <c r="Q16" s="30" t="s">
        <v>450</v>
      </c>
      <c r="R16" s="18">
        <v>122</v>
      </c>
      <c r="S16" s="12" t="s">
        <v>667</v>
      </c>
      <c r="T16" s="160"/>
      <c r="U16" s="30" t="s">
        <v>450</v>
      </c>
      <c r="V16" s="18">
        <v>118</v>
      </c>
      <c r="W16" s="28" t="s">
        <v>646</v>
      </c>
      <c r="X16" s="18">
        <v>92</v>
      </c>
      <c r="Y16" s="28" t="s">
        <v>647</v>
      </c>
      <c r="Z16" s="18">
        <f t="shared" si="1"/>
        <v>210</v>
      </c>
      <c r="AA16" s="12" t="s">
        <v>669</v>
      </c>
      <c r="AB16" s="160"/>
      <c r="AC16" s="30" t="s">
        <v>450</v>
      </c>
      <c r="AD16" s="49">
        <v>608</v>
      </c>
      <c r="AE16" s="12" t="s">
        <v>666</v>
      </c>
      <c r="AF16" s="160"/>
    </row>
    <row r="17" spans="1:32">
      <c r="A17" s="30" t="s">
        <v>448</v>
      </c>
      <c r="B17" s="18">
        <v>136</v>
      </c>
      <c r="C17" s="12" t="s">
        <v>676</v>
      </c>
      <c r="D17" s="160"/>
      <c r="E17" s="30" t="s">
        <v>448</v>
      </c>
      <c r="F17" s="18">
        <v>12</v>
      </c>
      <c r="G17" s="16" t="s">
        <v>646</v>
      </c>
      <c r="H17" s="18">
        <v>106</v>
      </c>
      <c r="I17" s="16" t="s">
        <v>647</v>
      </c>
      <c r="J17" s="18">
        <f t="shared" si="0"/>
        <v>118</v>
      </c>
      <c r="K17" s="12" t="s">
        <v>669</v>
      </c>
      <c r="L17" s="160"/>
      <c r="M17" s="30"/>
      <c r="N17" s="18">
        <v>9</v>
      </c>
      <c r="O17" s="12" t="s">
        <v>676</v>
      </c>
      <c r="P17" s="160"/>
      <c r="Q17" s="30" t="s">
        <v>448</v>
      </c>
      <c r="R17" s="185">
        <v>119</v>
      </c>
      <c r="S17" s="170" t="s">
        <v>648</v>
      </c>
      <c r="T17" s="160"/>
      <c r="U17" s="30" t="s">
        <v>448</v>
      </c>
      <c r="V17" s="18">
        <v>163</v>
      </c>
      <c r="W17" s="28" t="s">
        <v>646</v>
      </c>
      <c r="X17" s="18">
        <v>45</v>
      </c>
      <c r="Y17" s="28" t="s">
        <v>647</v>
      </c>
      <c r="Z17" s="18">
        <f>PRODUCT(V17+X17)</f>
        <v>208</v>
      </c>
      <c r="AA17" s="12" t="s">
        <v>674</v>
      </c>
      <c r="AB17" s="160"/>
      <c r="AC17" s="30" t="s">
        <v>448</v>
      </c>
      <c r="AD17" s="49">
        <v>596</v>
      </c>
      <c r="AE17" s="35" t="s">
        <v>661</v>
      </c>
      <c r="AF17" s="160"/>
    </row>
    <row r="18" spans="1:32">
      <c r="A18" s="30" t="s">
        <v>445</v>
      </c>
      <c r="B18" s="185">
        <v>135</v>
      </c>
      <c r="C18" s="170" t="s">
        <v>686</v>
      </c>
      <c r="D18" s="160"/>
      <c r="E18" s="30" t="s">
        <v>445</v>
      </c>
      <c r="F18" s="185">
        <v>2</v>
      </c>
      <c r="G18" s="185" t="s">
        <v>646</v>
      </c>
      <c r="H18" s="185">
        <v>114</v>
      </c>
      <c r="I18" s="185" t="s">
        <v>647</v>
      </c>
      <c r="J18" s="185">
        <f t="shared" si="0"/>
        <v>116</v>
      </c>
      <c r="K18" s="170" t="s">
        <v>691</v>
      </c>
      <c r="L18" s="160"/>
      <c r="M18" s="30"/>
      <c r="N18" s="18">
        <v>9</v>
      </c>
      <c r="O18" s="12" t="s">
        <v>667</v>
      </c>
      <c r="P18" s="160"/>
      <c r="Q18" s="30" t="s">
        <v>445</v>
      </c>
      <c r="R18" s="18">
        <v>115</v>
      </c>
      <c r="S18" s="12" t="s">
        <v>682</v>
      </c>
      <c r="T18" s="160"/>
      <c r="U18" s="30" t="s">
        <v>445</v>
      </c>
      <c r="V18" s="18">
        <v>38</v>
      </c>
      <c r="W18" s="28" t="s">
        <v>646</v>
      </c>
      <c r="X18" s="18">
        <v>170</v>
      </c>
      <c r="Y18" s="28" t="s">
        <v>647</v>
      </c>
      <c r="Z18" s="18">
        <f>PRODUCT(V18+X18)</f>
        <v>208</v>
      </c>
      <c r="AA18" s="12" t="s">
        <v>665</v>
      </c>
      <c r="AB18" s="160"/>
      <c r="AC18" s="30" t="s">
        <v>445</v>
      </c>
      <c r="AD18" s="49">
        <v>589</v>
      </c>
      <c r="AE18" s="12" t="s">
        <v>688</v>
      </c>
      <c r="AF18" s="160"/>
    </row>
    <row r="19" spans="1:32">
      <c r="A19" s="30" t="s">
        <v>451</v>
      </c>
      <c r="B19" s="18">
        <v>128</v>
      </c>
      <c r="C19" s="12" t="s">
        <v>659</v>
      </c>
      <c r="D19" s="160"/>
      <c r="E19" s="30" t="s">
        <v>451</v>
      </c>
      <c r="F19" s="185">
        <v>26</v>
      </c>
      <c r="G19" s="185" t="s">
        <v>646</v>
      </c>
      <c r="H19" s="185">
        <v>85</v>
      </c>
      <c r="I19" s="185" t="s">
        <v>647</v>
      </c>
      <c r="J19" s="185">
        <f t="shared" si="0"/>
        <v>111</v>
      </c>
      <c r="K19" s="170" t="s">
        <v>649</v>
      </c>
      <c r="L19" s="160"/>
      <c r="M19" s="30"/>
      <c r="N19" s="185">
        <v>9</v>
      </c>
      <c r="O19" s="170" t="s">
        <v>671</v>
      </c>
      <c r="P19" s="160"/>
      <c r="Q19" s="30" t="s">
        <v>451</v>
      </c>
      <c r="R19" s="18">
        <v>111</v>
      </c>
      <c r="S19" s="12" t="s">
        <v>689</v>
      </c>
      <c r="T19" s="160"/>
      <c r="U19" s="30" t="s">
        <v>451</v>
      </c>
      <c r="V19" s="18">
        <v>36</v>
      </c>
      <c r="W19" s="28" t="s">
        <v>646</v>
      </c>
      <c r="X19" s="18">
        <v>172</v>
      </c>
      <c r="Y19" s="28" t="s">
        <v>647</v>
      </c>
      <c r="Z19" s="18">
        <f>PRODUCT(V19+X19)</f>
        <v>208</v>
      </c>
      <c r="AA19" s="12" t="s">
        <v>661</v>
      </c>
      <c r="AB19" s="160"/>
      <c r="AC19" s="30" t="s">
        <v>451</v>
      </c>
      <c r="AD19" s="49">
        <v>576</v>
      </c>
      <c r="AE19" s="35" t="s">
        <v>681</v>
      </c>
      <c r="AF19" s="160"/>
    </row>
    <row r="20" spans="1:32">
      <c r="A20" s="30" t="s">
        <v>449</v>
      </c>
      <c r="B20" s="18">
        <v>127</v>
      </c>
      <c r="C20" s="12" t="s">
        <v>690</v>
      </c>
      <c r="D20" s="160"/>
      <c r="E20" s="30" t="s">
        <v>449</v>
      </c>
      <c r="F20" s="18">
        <v>3</v>
      </c>
      <c r="G20" s="16" t="s">
        <v>646</v>
      </c>
      <c r="H20" s="18">
        <v>107</v>
      </c>
      <c r="I20" s="16" t="s">
        <v>647</v>
      </c>
      <c r="J20" s="18">
        <f t="shared" si="0"/>
        <v>110</v>
      </c>
      <c r="K20" s="12" t="s">
        <v>687</v>
      </c>
      <c r="L20" s="160"/>
      <c r="M20" s="30"/>
      <c r="N20" s="18">
        <v>9</v>
      </c>
      <c r="O20" s="12" t="s">
        <v>692</v>
      </c>
      <c r="P20" s="160"/>
      <c r="Q20" s="30"/>
      <c r="R20" s="185">
        <v>111</v>
      </c>
      <c r="S20" s="170" t="s">
        <v>693</v>
      </c>
      <c r="T20" s="160"/>
      <c r="U20" s="30" t="s">
        <v>449</v>
      </c>
      <c r="V20" s="18">
        <v>23</v>
      </c>
      <c r="W20" s="28" t="s">
        <v>646</v>
      </c>
      <c r="X20" s="18">
        <v>176</v>
      </c>
      <c r="Y20" s="28" t="s">
        <v>647</v>
      </c>
      <c r="Z20" s="18">
        <f t="shared" si="1"/>
        <v>199</v>
      </c>
      <c r="AA20" s="12" t="s">
        <v>659</v>
      </c>
      <c r="AB20" s="160"/>
      <c r="AC20" s="30" t="s">
        <v>449</v>
      </c>
      <c r="AD20" s="49">
        <v>563</v>
      </c>
      <c r="AE20" s="12" t="s">
        <v>694</v>
      </c>
      <c r="AF20" s="160"/>
    </row>
    <row r="21" spans="1:32">
      <c r="A21" s="30" t="s">
        <v>446</v>
      </c>
      <c r="B21" s="18">
        <v>126</v>
      </c>
      <c r="C21" s="12" t="s">
        <v>695</v>
      </c>
      <c r="D21" s="160"/>
      <c r="E21" s="30" t="s">
        <v>446</v>
      </c>
      <c r="F21" s="18">
        <v>3</v>
      </c>
      <c r="G21" s="16" t="s">
        <v>646</v>
      </c>
      <c r="H21" s="18">
        <v>102</v>
      </c>
      <c r="I21" s="16" t="s">
        <v>647</v>
      </c>
      <c r="J21" s="18">
        <f t="shared" si="0"/>
        <v>105</v>
      </c>
      <c r="K21" s="12" t="s">
        <v>690</v>
      </c>
      <c r="L21" s="160"/>
      <c r="M21" s="30"/>
      <c r="N21" s="185">
        <v>9</v>
      </c>
      <c r="O21" s="170" t="s">
        <v>685</v>
      </c>
      <c r="P21" s="160"/>
      <c r="Q21" s="30" t="s">
        <v>446</v>
      </c>
      <c r="R21" s="18">
        <v>94</v>
      </c>
      <c r="S21" s="12" t="s">
        <v>692</v>
      </c>
      <c r="T21" s="160"/>
      <c r="U21" s="30" t="s">
        <v>446</v>
      </c>
      <c r="V21" s="185">
        <v>37</v>
      </c>
      <c r="W21" s="186" t="s">
        <v>646</v>
      </c>
      <c r="X21" s="185">
        <v>160</v>
      </c>
      <c r="Y21" s="186" t="s">
        <v>647</v>
      </c>
      <c r="Z21" s="185">
        <f t="shared" si="1"/>
        <v>197</v>
      </c>
      <c r="AA21" s="170" t="s">
        <v>663</v>
      </c>
      <c r="AB21" s="160"/>
      <c r="AC21" s="30" t="s">
        <v>446</v>
      </c>
      <c r="AD21" s="49">
        <v>558</v>
      </c>
      <c r="AE21" s="12" t="s">
        <v>676</v>
      </c>
      <c r="AF21" s="160"/>
    </row>
    <row r="22" spans="1:32">
      <c r="A22" s="30"/>
      <c r="B22" s="18">
        <v>126</v>
      </c>
      <c r="C22" s="12" t="s">
        <v>673</v>
      </c>
      <c r="D22" s="160"/>
      <c r="E22" s="30" t="s">
        <v>447</v>
      </c>
      <c r="F22" s="18">
        <v>8</v>
      </c>
      <c r="G22" s="18" t="s">
        <v>646</v>
      </c>
      <c r="H22" s="18">
        <v>92</v>
      </c>
      <c r="I22" s="18" t="s">
        <v>647</v>
      </c>
      <c r="J22" s="18">
        <f t="shared" si="0"/>
        <v>100</v>
      </c>
      <c r="K22" s="183" t="s">
        <v>701</v>
      </c>
      <c r="L22" s="160"/>
      <c r="M22" s="30" t="s">
        <v>447</v>
      </c>
      <c r="N22" s="18">
        <v>8</v>
      </c>
      <c r="O22" s="12" t="s">
        <v>696</v>
      </c>
      <c r="P22" s="160"/>
      <c r="Q22" s="30" t="s">
        <v>447</v>
      </c>
      <c r="R22" s="18">
        <v>93</v>
      </c>
      <c r="S22" s="12" t="s">
        <v>698</v>
      </c>
      <c r="T22" s="160"/>
      <c r="U22" s="30" t="s">
        <v>447</v>
      </c>
      <c r="V22" s="18">
        <v>76</v>
      </c>
      <c r="W22" s="28" t="s">
        <v>646</v>
      </c>
      <c r="X22" s="18">
        <v>115</v>
      </c>
      <c r="Y22" s="28" t="s">
        <v>647</v>
      </c>
      <c r="Z22" s="18">
        <f t="shared" si="1"/>
        <v>191</v>
      </c>
      <c r="AA22" s="12" t="s">
        <v>682</v>
      </c>
      <c r="AB22" s="160"/>
      <c r="AC22" s="30" t="s">
        <v>447</v>
      </c>
      <c r="AD22" s="49">
        <v>554</v>
      </c>
      <c r="AE22" s="35" t="s">
        <v>699</v>
      </c>
      <c r="AF22" s="160"/>
    </row>
    <row r="23" spans="1:32">
      <c r="A23" s="30" t="s">
        <v>458</v>
      </c>
      <c r="B23" s="18">
        <v>121</v>
      </c>
      <c r="C23" s="12" t="s">
        <v>700</v>
      </c>
      <c r="D23" s="160"/>
      <c r="E23" s="30" t="s">
        <v>458</v>
      </c>
      <c r="F23" s="18">
        <v>7</v>
      </c>
      <c r="G23" s="16" t="s">
        <v>646</v>
      </c>
      <c r="H23" s="18">
        <v>93</v>
      </c>
      <c r="I23" s="16" t="s">
        <v>647</v>
      </c>
      <c r="J23" s="18">
        <f t="shared" si="0"/>
        <v>100</v>
      </c>
      <c r="K23" s="12" t="s">
        <v>697</v>
      </c>
      <c r="L23" s="160"/>
      <c r="M23" s="30"/>
      <c r="N23" s="18">
        <v>8</v>
      </c>
      <c r="O23" s="12" t="s">
        <v>661</v>
      </c>
      <c r="P23" s="160"/>
      <c r="Q23" s="30"/>
      <c r="R23" s="185">
        <v>93</v>
      </c>
      <c r="S23" s="170" t="s">
        <v>708</v>
      </c>
      <c r="T23" s="160"/>
      <c r="U23" s="30" t="s">
        <v>458</v>
      </c>
      <c r="V23" s="18">
        <v>97</v>
      </c>
      <c r="W23" s="28" t="s">
        <v>646</v>
      </c>
      <c r="X23" s="18">
        <v>84</v>
      </c>
      <c r="Y23" s="28" t="s">
        <v>647</v>
      </c>
      <c r="Z23" s="18">
        <f t="shared" si="1"/>
        <v>181</v>
      </c>
      <c r="AA23" s="12" t="s">
        <v>699</v>
      </c>
      <c r="AB23" s="160"/>
      <c r="AC23" s="30"/>
      <c r="AD23" s="49">
        <v>544</v>
      </c>
      <c r="AE23" s="12" t="s">
        <v>702</v>
      </c>
      <c r="AF23" s="160"/>
    </row>
    <row r="24" spans="1:32">
      <c r="A24" s="30"/>
      <c r="B24" s="18">
        <v>121</v>
      </c>
      <c r="C24" s="12" t="s">
        <v>655</v>
      </c>
      <c r="D24" s="160"/>
      <c r="E24" s="30" t="s">
        <v>453</v>
      </c>
      <c r="F24" s="18">
        <v>6</v>
      </c>
      <c r="G24" s="16" t="s">
        <v>646</v>
      </c>
      <c r="H24" s="18">
        <v>91</v>
      </c>
      <c r="I24" s="16" t="s">
        <v>647</v>
      </c>
      <c r="J24" s="18">
        <f t="shared" si="0"/>
        <v>97</v>
      </c>
      <c r="K24" s="12" t="s">
        <v>699</v>
      </c>
      <c r="L24" s="160"/>
      <c r="M24" s="30"/>
      <c r="N24" s="185">
        <v>8</v>
      </c>
      <c r="O24" s="170" t="s">
        <v>663</v>
      </c>
      <c r="P24" s="160"/>
      <c r="Q24" s="30" t="s">
        <v>453</v>
      </c>
      <c r="R24" s="18">
        <v>92</v>
      </c>
      <c r="S24" s="12" t="s">
        <v>679</v>
      </c>
      <c r="T24" s="160"/>
      <c r="U24" s="30" t="s">
        <v>453</v>
      </c>
      <c r="V24" s="18">
        <v>65</v>
      </c>
      <c r="W24" s="28" t="s">
        <v>646</v>
      </c>
      <c r="X24" s="18">
        <v>122</v>
      </c>
      <c r="Y24" s="28" t="s">
        <v>647</v>
      </c>
      <c r="Z24" s="18">
        <f t="shared" si="1"/>
        <v>187</v>
      </c>
      <c r="AA24" s="12" t="s">
        <v>667</v>
      </c>
      <c r="AB24" s="160"/>
      <c r="AC24" s="30" t="s">
        <v>453</v>
      </c>
      <c r="AD24" s="49">
        <v>542</v>
      </c>
      <c r="AE24" s="35" t="s">
        <v>680</v>
      </c>
      <c r="AF24" s="160"/>
    </row>
    <row r="25" spans="1:32">
      <c r="A25" s="30" t="s">
        <v>459</v>
      </c>
      <c r="B25" s="18">
        <v>120</v>
      </c>
      <c r="C25" s="12" t="s">
        <v>681</v>
      </c>
      <c r="D25" s="160"/>
      <c r="E25" s="30" t="s">
        <v>459</v>
      </c>
      <c r="F25" s="18">
        <v>2</v>
      </c>
      <c r="G25" s="16" t="s">
        <v>646</v>
      </c>
      <c r="H25" s="18">
        <v>82</v>
      </c>
      <c r="I25" s="16" t="s">
        <v>647</v>
      </c>
      <c r="J25" s="18">
        <f t="shared" si="0"/>
        <v>84</v>
      </c>
      <c r="K25" s="12" t="s">
        <v>703</v>
      </c>
      <c r="L25" s="160"/>
      <c r="M25" s="30"/>
      <c r="N25" s="18">
        <v>8</v>
      </c>
      <c r="O25" s="183" t="s">
        <v>658</v>
      </c>
      <c r="P25" s="160"/>
      <c r="Q25" s="30"/>
      <c r="R25" s="49">
        <v>92</v>
      </c>
      <c r="S25" s="12" t="s">
        <v>669</v>
      </c>
      <c r="T25" s="160"/>
      <c r="U25" s="30" t="s">
        <v>459</v>
      </c>
      <c r="V25" s="18">
        <v>170</v>
      </c>
      <c r="W25" s="28" t="s">
        <v>646</v>
      </c>
      <c r="X25" s="18">
        <v>12</v>
      </c>
      <c r="Y25" s="28" t="s">
        <v>647</v>
      </c>
      <c r="Z25" s="18">
        <f t="shared" si="1"/>
        <v>182</v>
      </c>
      <c r="AA25" s="12" t="s">
        <v>678</v>
      </c>
      <c r="AB25" s="160"/>
      <c r="AC25" s="30" t="s">
        <v>459</v>
      </c>
      <c r="AD25" s="49">
        <v>506</v>
      </c>
      <c r="AE25" s="12" t="s">
        <v>700</v>
      </c>
      <c r="AF25" s="160"/>
    </row>
    <row r="26" spans="1:32">
      <c r="A26" s="30" t="s">
        <v>456</v>
      </c>
      <c r="B26" s="185">
        <v>119</v>
      </c>
      <c r="C26" s="170" t="s">
        <v>709</v>
      </c>
      <c r="D26" s="160"/>
      <c r="E26" s="30" t="s">
        <v>456</v>
      </c>
      <c r="F26" s="18">
        <v>3</v>
      </c>
      <c r="G26" s="16" t="s">
        <v>646</v>
      </c>
      <c r="H26" s="18">
        <v>79</v>
      </c>
      <c r="I26" s="16" t="s">
        <v>647</v>
      </c>
      <c r="J26" s="18">
        <f t="shared" si="0"/>
        <v>82</v>
      </c>
      <c r="K26" s="12" t="s">
        <v>704</v>
      </c>
      <c r="L26" s="160"/>
      <c r="M26" s="30"/>
      <c r="N26" s="18">
        <v>8</v>
      </c>
      <c r="O26" s="183" t="s">
        <v>701</v>
      </c>
      <c r="P26" s="160"/>
      <c r="Q26" s="30" t="s">
        <v>456</v>
      </c>
      <c r="R26" s="18">
        <v>91</v>
      </c>
      <c r="S26" s="12" t="s">
        <v>656</v>
      </c>
      <c r="T26" s="160"/>
      <c r="U26" s="30" t="s">
        <v>456</v>
      </c>
      <c r="V26" s="18">
        <v>14</v>
      </c>
      <c r="W26" s="28" t="s">
        <v>646</v>
      </c>
      <c r="X26" s="18">
        <v>155</v>
      </c>
      <c r="Y26" s="28" t="s">
        <v>647</v>
      </c>
      <c r="Z26" s="18">
        <f t="shared" si="1"/>
        <v>169</v>
      </c>
      <c r="AA26" s="12" t="s">
        <v>673</v>
      </c>
      <c r="AB26" s="160"/>
      <c r="AC26" s="30" t="s">
        <v>456</v>
      </c>
      <c r="AD26" s="49">
        <v>495</v>
      </c>
      <c r="AE26" s="12" t="s">
        <v>673</v>
      </c>
      <c r="AF26" s="160"/>
    </row>
    <row r="27" spans="1:32">
      <c r="A27" s="30" t="s">
        <v>454</v>
      </c>
      <c r="B27" s="18">
        <v>118</v>
      </c>
      <c r="C27" s="12" t="s">
        <v>699</v>
      </c>
      <c r="D27" s="160"/>
      <c r="E27" s="30" t="s">
        <v>454</v>
      </c>
      <c r="F27" s="18">
        <v>1</v>
      </c>
      <c r="G27" s="16" t="s">
        <v>646</v>
      </c>
      <c r="H27" s="18">
        <v>80</v>
      </c>
      <c r="I27" s="16" t="s">
        <v>647</v>
      </c>
      <c r="J27" s="18">
        <f t="shared" si="0"/>
        <v>81</v>
      </c>
      <c r="K27" s="12" t="s">
        <v>706</v>
      </c>
      <c r="L27" s="160"/>
      <c r="M27" s="30"/>
      <c r="N27" s="185">
        <v>8</v>
      </c>
      <c r="O27" s="170" t="s">
        <v>705</v>
      </c>
      <c r="P27" s="160"/>
      <c r="Q27" s="30" t="s">
        <v>454</v>
      </c>
      <c r="R27" s="185">
        <v>90</v>
      </c>
      <c r="S27" s="170" t="s">
        <v>705</v>
      </c>
      <c r="T27" s="160"/>
      <c r="U27" s="30" t="s">
        <v>454</v>
      </c>
      <c r="V27" s="49">
        <v>75</v>
      </c>
      <c r="W27" s="28" t="s">
        <v>646</v>
      </c>
      <c r="X27" s="49">
        <v>92</v>
      </c>
      <c r="Y27" s="28" t="s">
        <v>647</v>
      </c>
      <c r="Z27" s="49">
        <f t="shared" si="1"/>
        <v>167</v>
      </c>
      <c r="AA27" s="12" t="s">
        <v>679</v>
      </c>
      <c r="AB27" s="160"/>
      <c r="AC27" s="30" t="s">
        <v>454</v>
      </c>
      <c r="AD27" s="49">
        <v>490</v>
      </c>
      <c r="AE27" s="184" t="s">
        <v>675</v>
      </c>
      <c r="AF27" s="160"/>
    </row>
    <row r="28" spans="1:32">
      <c r="A28" s="30" t="s">
        <v>630</v>
      </c>
      <c r="B28" s="18">
        <v>117</v>
      </c>
      <c r="C28" s="12" t="s">
        <v>664</v>
      </c>
      <c r="D28" s="160"/>
      <c r="E28" s="30" t="s">
        <v>630</v>
      </c>
      <c r="F28" s="18">
        <v>2</v>
      </c>
      <c r="G28" s="16" t="s">
        <v>646</v>
      </c>
      <c r="H28" s="18">
        <v>78</v>
      </c>
      <c r="I28" s="16" t="s">
        <v>647</v>
      </c>
      <c r="J28" s="18">
        <f t="shared" si="0"/>
        <v>80</v>
      </c>
      <c r="K28" s="12" t="s">
        <v>707</v>
      </c>
      <c r="L28" s="160"/>
      <c r="M28" s="30" t="s">
        <v>630</v>
      </c>
      <c r="N28" s="18">
        <v>7</v>
      </c>
      <c r="O28" s="12" t="s">
        <v>697</v>
      </c>
      <c r="P28" s="160"/>
      <c r="Q28" s="30" t="s">
        <v>630</v>
      </c>
      <c r="R28" s="185">
        <v>89</v>
      </c>
      <c r="S28" s="170" t="s">
        <v>713</v>
      </c>
      <c r="T28" s="160"/>
      <c r="U28" s="30" t="s">
        <v>630</v>
      </c>
      <c r="V28" s="18">
        <v>17</v>
      </c>
      <c r="W28" s="28" t="s">
        <v>646</v>
      </c>
      <c r="X28" s="18">
        <v>139</v>
      </c>
      <c r="Y28" s="28" t="s">
        <v>647</v>
      </c>
      <c r="Z28" s="18">
        <f t="shared" si="1"/>
        <v>156</v>
      </c>
      <c r="AA28" s="12" t="s">
        <v>680</v>
      </c>
      <c r="AB28" s="160"/>
      <c r="AC28" s="30" t="s">
        <v>630</v>
      </c>
      <c r="AD28" s="49">
        <v>476</v>
      </c>
      <c r="AE28" s="35" t="s">
        <v>695</v>
      </c>
      <c r="AF28" s="160"/>
    </row>
    <row r="29" spans="1:32">
      <c r="A29" s="30" t="s">
        <v>460</v>
      </c>
      <c r="B29" s="18">
        <v>116</v>
      </c>
      <c r="C29" s="12" t="s">
        <v>684</v>
      </c>
      <c r="D29" s="160"/>
      <c r="E29" s="30" t="s">
        <v>460</v>
      </c>
      <c r="F29" s="18">
        <v>7</v>
      </c>
      <c r="G29" s="18" t="s">
        <v>646</v>
      </c>
      <c r="H29" s="18">
        <v>72</v>
      </c>
      <c r="I29" s="18" t="s">
        <v>647</v>
      </c>
      <c r="J29" s="18">
        <f t="shared" si="0"/>
        <v>79</v>
      </c>
      <c r="K29" s="183" t="s">
        <v>675</v>
      </c>
      <c r="L29" s="160"/>
      <c r="M29" s="30"/>
      <c r="N29" s="18">
        <v>7</v>
      </c>
      <c r="O29" s="183" t="s">
        <v>675</v>
      </c>
      <c r="P29" s="160"/>
      <c r="Q29" s="30" t="s">
        <v>460</v>
      </c>
      <c r="R29" s="18">
        <v>84</v>
      </c>
      <c r="S29" s="12" t="s">
        <v>699</v>
      </c>
      <c r="T29" s="160"/>
      <c r="U29" s="30" t="s">
        <v>460</v>
      </c>
      <c r="V29" s="18">
        <v>124</v>
      </c>
      <c r="W29" s="28" t="s">
        <v>646</v>
      </c>
      <c r="X29" s="18">
        <v>31</v>
      </c>
      <c r="Y29" s="28" t="s">
        <v>647</v>
      </c>
      <c r="Z29" s="18">
        <f t="shared" si="1"/>
        <v>155</v>
      </c>
      <c r="AA29" s="12" t="s">
        <v>684</v>
      </c>
      <c r="AB29" s="160"/>
      <c r="AC29" s="30" t="s">
        <v>460</v>
      </c>
      <c r="AD29" s="186">
        <v>471</v>
      </c>
      <c r="AE29" s="169" t="s">
        <v>685</v>
      </c>
      <c r="AF29" s="160"/>
    </row>
    <row r="30" spans="1:32">
      <c r="A30" s="30" t="s">
        <v>455</v>
      </c>
      <c r="B30" s="185">
        <v>114</v>
      </c>
      <c r="C30" s="170" t="s">
        <v>685</v>
      </c>
      <c r="D30" s="160"/>
      <c r="E30" s="30" t="s">
        <v>455</v>
      </c>
      <c r="F30" s="18">
        <v>3</v>
      </c>
      <c r="G30" s="16" t="s">
        <v>646</v>
      </c>
      <c r="H30" s="18">
        <v>76</v>
      </c>
      <c r="I30" s="16" t="s">
        <v>647</v>
      </c>
      <c r="J30" s="18">
        <f t="shared" si="0"/>
        <v>79</v>
      </c>
      <c r="K30" s="12" t="s">
        <v>710</v>
      </c>
      <c r="L30" s="160"/>
      <c r="M30" s="30" t="s">
        <v>455</v>
      </c>
      <c r="N30" s="185">
        <v>6</v>
      </c>
      <c r="O30" s="170" t="s">
        <v>720</v>
      </c>
      <c r="P30" s="160"/>
      <c r="Q30" s="30"/>
      <c r="R30" s="18">
        <v>84</v>
      </c>
      <c r="S30" s="12" t="s">
        <v>688</v>
      </c>
      <c r="T30" s="160"/>
      <c r="U30" s="30" t="s">
        <v>455</v>
      </c>
      <c r="V30" s="18">
        <v>28</v>
      </c>
      <c r="W30" s="28" t="s">
        <v>646</v>
      </c>
      <c r="X30" s="18">
        <v>126</v>
      </c>
      <c r="Y30" s="28" t="s">
        <v>647</v>
      </c>
      <c r="Z30" s="18">
        <f t="shared" si="1"/>
        <v>154</v>
      </c>
      <c r="AA30" s="12" t="s">
        <v>681</v>
      </c>
      <c r="AB30" s="160"/>
      <c r="AC30" s="30" t="s">
        <v>455</v>
      </c>
      <c r="AD30" s="49">
        <v>457</v>
      </c>
      <c r="AE30" s="12" t="s">
        <v>677</v>
      </c>
      <c r="AF30" s="160"/>
    </row>
    <row r="31" spans="1:32">
      <c r="A31" s="30" t="s">
        <v>461</v>
      </c>
      <c r="B31" s="18">
        <v>112</v>
      </c>
      <c r="C31" s="12" t="s">
        <v>711</v>
      </c>
      <c r="D31" s="160"/>
      <c r="E31" s="30" t="s">
        <v>461</v>
      </c>
      <c r="F31" s="18">
        <v>6</v>
      </c>
      <c r="G31" s="16" t="s">
        <v>646</v>
      </c>
      <c r="H31" s="18">
        <v>72</v>
      </c>
      <c r="I31" s="16" t="s">
        <v>647</v>
      </c>
      <c r="J31" s="18">
        <f t="shared" si="0"/>
        <v>78</v>
      </c>
      <c r="K31" s="12" t="s">
        <v>712</v>
      </c>
      <c r="L31" s="160"/>
      <c r="M31" s="30"/>
      <c r="N31" s="185">
        <v>6</v>
      </c>
      <c r="O31" s="170" t="s">
        <v>708</v>
      </c>
      <c r="P31" s="160"/>
      <c r="Q31" s="30" t="s">
        <v>461</v>
      </c>
      <c r="R31" s="18">
        <v>81</v>
      </c>
      <c r="S31" s="12" t="s">
        <v>714</v>
      </c>
      <c r="T31" s="160"/>
      <c r="U31" s="30" t="s">
        <v>461</v>
      </c>
      <c r="V31" s="18">
        <v>10</v>
      </c>
      <c r="W31" s="28" t="s">
        <v>646</v>
      </c>
      <c r="X31" s="18">
        <v>144</v>
      </c>
      <c r="Y31" s="28" t="s">
        <v>647</v>
      </c>
      <c r="Z31" s="18">
        <f t="shared" si="1"/>
        <v>154</v>
      </c>
      <c r="AA31" s="12" t="s">
        <v>677</v>
      </c>
      <c r="AB31" s="160"/>
      <c r="AC31" s="30" t="s">
        <v>461</v>
      </c>
      <c r="AD31" s="49">
        <v>445</v>
      </c>
      <c r="AE31" s="12" t="s">
        <v>689</v>
      </c>
      <c r="AF31" s="160"/>
    </row>
    <row r="32" spans="1:32">
      <c r="A32" s="30" t="s">
        <v>629</v>
      </c>
      <c r="B32" s="18">
        <v>111</v>
      </c>
      <c r="C32" s="12" t="s">
        <v>680</v>
      </c>
      <c r="D32" s="160"/>
      <c r="E32" s="30" t="s">
        <v>629</v>
      </c>
      <c r="F32" s="185">
        <v>2</v>
      </c>
      <c r="G32" s="185" t="s">
        <v>646</v>
      </c>
      <c r="H32" s="185">
        <v>76</v>
      </c>
      <c r="I32" s="185" t="s">
        <v>647</v>
      </c>
      <c r="J32" s="185">
        <f t="shared" si="0"/>
        <v>78</v>
      </c>
      <c r="K32" s="170" t="s">
        <v>686</v>
      </c>
      <c r="L32" s="160"/>
      <c r="M32" s="30"/>
      <c r="N32" s="185">
        <v>6</v>
      </c>
      <c r="O32" s="170" t="s">
        <v>716</v>
      </c>
      <c r="P32" s="160"/>
      <c r="Q32" s="30" t="s">
        <v>629</v>
      </c>
      <c r="R32" s="18">
        <v>78</v>
      </c>
      <c r="S32" s="12" t="s">
        <v>694</v>
      </c>
      <c r="T32" s="160"/>
      <c r="U32" s="30" t="s">
        <v>629</v>
      </c>
      <c r="V32" s="18">
        <v>100</v>
      </c>
      <c r="W32" s="28" t="s">
        <v>646</v>
      </c>
      <c r="X32" s="18">
        <v>52</v>
      </c>
      <c r="Y32" s="28" t="s">
        <v>647</v>
      </c>
      <c r="Z32" s="18">
        <f t="shared" si="1"/>
        <v>152</v>
      </c>
      <c r="AA32" s="12" t="s">
        <v>697</v>
      </c>
      <c r="AB32" s="160"/>
      <c r="AC32" s="30" t="s">
        <v>629</v>
      </c>
      <c r="AD32" s="186">
        <v>436</v>
      </c>
      <c r="AE32" s="169" t="s">
        <v>713</v>
      </c>
      <c r="AF32" s="160"/>
    </row>
    <row r="33" spans="1:34">
      <c r="A33" s="30"/>
      <c r="B33" s="18">
        <v>110</v>
      </c>
      <c r="C33" s="12" t="s">
        <v>694</v>
      </c>
      <c r="D33" s="160"/>
      <c r="E33" s="30"/>
      <c r="F33" s="18">
        <v>3</v>
      </c>
      <c r="G33" s="16" t="s">
        <v>646</v>
      </c>
      <c r="H33" s="18">
        <v>74</v>
      </c>
      <c r="I33" s="16" t="s">
        <v>647</v>
      </c>
      <c r="J33" s="18">
        <f t="shared" si="0"/>
        <v>77</v>
      </c>
      <c r="K33" s="12" t="s">
        <v>715</v>
      </c>
      <c r="L33" s="160"/>
      <c r="M33" s="30"/>
      <c r="N33" s="185">
        <v>6</v>
      </c>
      <c r="O33" s="170" t="s">
        <v>693</v>
      </c>
      <c r="P33" s="160"/>
      <c r="Q33" s="30"/>
      <c r="R33" s="185">
        <v>74</v>
      </c>
      <c r="S33" s="170" t="s">
        <v>721</v>
      </c>
      <c r="T33" s="160"/>
      <c r="U33" s="30"/>
      <c r="V33" s="185">
        <v>14</v>
      </c>
      <c r="W33" s="186" t="s">
        <v>646</v>
      </c>
      <c r="X33" s="185">
        <v>125</v>
      </c>
      <c r="Y33" s="186" t="s">
        <v>647</v>
      </c>
      <c r="Z33" s="185">
        <f t="shared" si="1"/>
        <v>139</v>
      </c>
      <c r="AA33" s="170" t="s">
        <v>685</v>
      </c>
      <c r="AB33" s="12"/>
      <c r="AC33" s="12"/>
      <c r="AD33" s="12"/>
      <c r="AE33" s="12"/>
      <c r="AF33" s="12"/>
    </row>
    <row r="34" spans="1:34">
      <c r="A34" s="30"/>
      <c r="B34" s="185">
        <v>109</v>
      </c>
      <c r="C34" s="170" t="s">
        <v>671</v>
      </c>
      <c r="D34" s="160"/>
      <c r="E34" s="30"/>
      <c r="F34" s="185">
        <v>4</v>
      </c>
      <c r="G34" s="185" t="s">
        <v>646</v>
      </c>
      <c r="H34" s="185">
        <v>69</v>
      </c>
      <c r="I34" s="185" t="s">
        <v>647</v>
      </c>
      <c r="J34" s="185">
        <f t="shared" si="0"/>
        <v>73</v>
      </c>
      <c r="K34" s="170" t="s">
        <v>718</v>
      </c>
      <c r="L34" s="160"/>
      <c r="M34" s="30"/>
      <c r="N34" s="30"/>
      <c r="O34" s="30"/>
      <c r="P34" s="160"/>
      <c r="Q34" s="30"/>
      <c r="R34" s="185">
        <v>73</v>
      </c>
      <c r="S34" s="170" t="s">
        <v>729</v>
      </c>
      <c r="T34" s="160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4">
      <c r="A35" s="30"/>
      <c r="B35" s="185">
        <v>109</v>
      </c>
      <c r="C35" s="170" t="s">
        <v>717</v>
      </c>
      <c r="D35" s="160"/>
      <c r="E35" s="30"/>
      <c r="F35" s="185">
        <v>3</v>
      </c>
      <c r="G35" s="185" t="s">
        <v>646</v>
      </c>
      <c r="H35" s="185">
        <v>68</v>
      </c>
      <c r="I35" s="185" t="s">
        <v>647</v>
      </c>
      <c r="J35" s="185">
        <f t="shared" si="0"/>
        <v>71</v>
      </c>
      <c r="K35" s="170" t="s">
        <v>717</v>
      </c>
      <c r="L35" s="160"/>
      <c r="M35" s="30"/>
      <c r="N35" s="30"/>
      <c r="O35" s="30"/>
      <c r="P35" s="160"/>
      <c r="Q35" s="30"/>
      <c r="R35" s="185">
        <v>68</v>
      </c>
      <c r="S35" s="170" t="s">
        <v>719</v>
      </c>
      <c r="T35" s="160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4">
      <c r="A36" s="30"/>
      <c r="B36" s="185">
        <v>107</v>
      </c>
      <c r="C36" s="170" t="s">
        <v>719</v>
      </c>
      <c r="D36" s="160"/>
      <c r="E36" s="12"/>
      <c r="F36" s="12"/>
      <c r="G36" s="12"/>
      <c r="H36" s="12"/>
      <c r="I36" s="12"/>
      <c r="J36" s="12"/>
      <c r="K36" s="30"/>
      <c r="L36" s="30"/>
      <c r="M36" s="30"/>
      <c r="N36" s="30"/>
      <c r="O36" s="30"/>
      <c r="P36" s="30"/>
      <c r="Q36" s="30"/>
      <c r="R36" s="30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>
      <c r="A37" s="30"/>
      <c r="B37" s="185">
        <v>106</v>
      </c>
      <c r="C37" s="170" t="s">
        <v>716</v>
      </c>
      <c r="D37" s="160"/>
      <c r="E37" s="12"/>
      <c r="F37" s="12"/>
      <c r="G37" s="12"/>
      <c r="H37" s="12"/>
      <c r="I37" s="12"/>
      <c r="J37" s="12"/>
      <c r="K37" s="30"/>
      <c r="L37" s="30"/>
      <c r="M37" s="30"/>
      <c r="N37" s="30"/>
      <c r="O37" s="30"/>
      <c r="P37" s="30"/>
      <c r="Q37" s="30"/>
      <c r="R37" s="30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>
      <c r="A38" s="30"/>
      <c r="B38" s="18"/>
      <c r="C38" s="12"/>
      <c r="D38" s="12"/>
      <c r="E38" s="12"/>
      <c r="F38" s="12"/>
      <c r="G38" s="12"/>
      <c r="H38" s="12"/>
      <c r="I38" s="12"/>
      <c r="J38" s="12"/>
      <c r="K38" s="30"/>
      <c r="L38" s="30"/>
      <c r="M38" s="30"/>
      <c r="N38" s="30"/>
      <c r="O38" s="30"/>
      <c r="P38" s="30"/>
      <c r="Q38" s="30"/>
      <c r="R38" s="30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>
      <c r="A39" s="30"/>
      <c r="B39" s="18"/>
      <c r="C39" s="12"/>
      <c r="D39" s="12"/>
      <c r="E39" s="12"/>
      <c r="F39" s="12"/>
      <c r="G39" s="12"/>
      <c r="H39" s="12"/>
      <c r="I39" s="12"/>
      <c r="J39" s="12"/>
      <c r="K39" s="30"/>
      <c r="L39" s="30"/>
      <c r="M39" s="30"/>
      <c r="N39" s="30"/>
      <c r="O39" s="30"/>
      <c r="P39" s="30"/>
      <c r="Q39" s="30"/>
      <c r="R39" s="30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>
      <c r="A40" s="30"/>
      <c r="B40" s="18"/>
      <c r="C40" s="12"/>
      <c r="D40" s="12"/>
      <c r="E40" s="12"/>
      <c r="F40" s="12"/>
      <c r="G40" s="12"/>
      <c r="H40" s="12"/>
      <c r="I40" s="12"/>
      <c r="J40" s="12"/>
      <c r="K40" s="30"/>
      <c r="L40" s="30"/>
      <c r="M40" s="30"/>
      <c r="N40" s="30"/>
      <c r="O40" s="30"/>
      <c r="P40" s="30"/>
      <c r="Q40" s="30"/>
      <c r="R40" s="30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>
      <c r="A41" s="30"/>
      <c r="B41" s="18"/>
      <c r="C41" s="12"/>
      <c r="D41" s="12"/>
      <c r="E41" s="12"/>
      <c r="F41" s="12"/>
      <c r="G41" s="12"/>
      <c r="H41" s="12"/>
      <c r="I41" s="12"/>
      <c r="J41" s="12"/>
      <c r="K41" s="30"/>
      <c r="L41" s="30"/>
      <c r="M41" s="30"/>
      <c r="N41" s="30"/>
      <c r="O41" s="30"/>
      <c r="P41" s="30"/>
      <c r="Q41" s="30"/>
      <c r="R41" s="30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>
      <c r="A42" s="30"/>
      <c r="B42" s="18"/>
      <c r="C42" s="12"/>
      <c r="D42" s="12"/>
      <c r="E42" s="12"/>
      <c r="F42" s="12"/>
      <c r="G42" s="12"/>
      <c r="H42" s="12"/>
      <c r="I42" s="12"/>
      <c r="J42" s="12"/>
      <c r="K42" s="30"/>
      <c r="L42" s="30"/>
      <c r="M42" s="30"/>
      <c r="N42" s="30"/>
      <c r="O42" s="30"/>
      <c r="P42" s="30"/>
      <c r="Q42" s="30"/>
      <c r="R42" s="30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>
      <c r="A43" s="30"/>
      <c r="B43" s="18"/>
      <c r="C43" s="12"/>
      <c r="D43" s="12"/>
      <c r="E43" s="12"/>
      <c r="F43" s="12"/>
      <c r="G43" s="12"/>
      <c r="H43" s="12"/>
      <c r="I43" s="12"/>
      <c r="J43" s="12"/>
      <c r="K43" s="30"/>
      <c r="L43" s="30"/>
      <c r="M43" s="30"/>
      <c r="N43" s="30"/>
      <c r="O43" s="30"/>
      <c r="P43" s="30"/>
      <c r="Q43" s="30"/>
      <c r="R43" s="30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>
      <c r="A44" s="30"/>
      <c r="B44" s="18"/>
      <c r="C44" s="12"/>
      <c r="D44" s="12"/>
      <c r="E44" s="12"/>
      <c r="F44" s="12"/>
      <c r="G44" s="12"/>
      <c r="H44" s="12"/>
      <c r="I44" s="12"/>
      <c r="J44" s="12"/>
      <c r="K44" s="30"/>
      <c r="L44" s="30"/>
      <c r="M44" s="30"/>
      <c r="N44" s="30"/>
      <c r="O44" s="30"/>
      <c r="P44" s="30"/>
      <c r="Q44" s="30"/>
      <c r="R44" s="30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>
      <c r="A45" s="30"/>
      <c r="B45" s="18"/>
      <c r="C45" s="12"/>
      <c r="D45" s="12"/>
      <c r="E45" s="12"/>
      <c r="F45" s="12"/>
      <c r="G45" s="12"/>
      <c r="H45" s="12"/>
      <c r="I45" s="12"/>
      <c r="J45" s="12"/>
      <c r="K45" s="30"/>
      <c r="L45" s="30"/>
      <c r="M45" s="30"/>
      <c r="N45" s="30"/>
      <c r="O45" s="30"/>
      <c r="P45" s="30"/>
      <c r="Q45" s="30"/>
      <c r="R45" s="30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>
      <c r="A46" s="30"/>
      <c r="B46" s="18"/>
      <c r="C46" s="12"/>
      <c r="D46" s="12"/>
      <c r="E46" s="12"/>
      <c r="F46" s="12"/>
      <c r="G46" s="12"/>
      <c r="H46" s="12"/>
      <c r="I46" s="12"/>
      <c r="J46" s="12"/>
      <c r="K46" s="30"/>
      <c r="L46" s="30"/>
      <c r="M46" s="30"/>
      <c r="N46" s="30"/>
      <c r="O46" s="30"/>
      <c r="P46" s="30"/>
      <c r="Q46" s="30"/>
      <c r="R46" s="30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>
      <c r="A47" s="30"/>
      <c r="B47" s="18"/>
      <c r="C47" s="12"/>
      <c r="D47" s="12"/>
      <c r="E47" s="12"/>
      <c r="F47" s="12"/>
      <c r="G47" s="12"/>
      <c r="H47" s="12"/>
      <c r="I47" s="12"/>
      <c r="J47" s="12"/>
      <c r="K47" s="30"/>
      <c r="L47" s="30"/>
      <c r="M47" s="30"/>
      <c r="N47" s="30"/>
      <c r="O47" s="30"/>
      <c r="P47" s="30"/>
      <c r="Q47" s="30"/>
      <c r="R47" s="30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>
      <c r="A48" s="30"/>
      <c r="B48" s="18"/>
      <c r="C48" s="12"/>
      <c r="D48" s="12"/>
      <c r="E48" s="12"/>
      <c r="F48" s="12"/>
      <c r="G48" s="12"/>
      <c r="H48" s="12"/>
      <c r="I48" s="12"/>
      <c r="J48" s="12"/>
      <c r="K48" s="30"/>
      <c r="L48" s="30"/>
      <c r="M48" s="30"/>
      <c r="N48" s="30"/>
      <c r="O48" s="30"/>
      <c r="P48" s="30"/>
      <c r="Q48" s="30"/>
      <c r="R48" s="30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>
      <c r="A49" s="30"/>
      <c r="B49" s="18"/>
      <c r="C49" s="12"/>
      <c r="D49" s="12"/>
      <c r="E49" s="12"/>
      <c r="F49" s="12"/>
      <c r="G49" s="12"/>
      <c r="H49" s="12"/>
      <c r="I49" s="12"/>
      <c r="J49" s="12"/>
      <c r="K49" s="30"/>
      <c r="L49" s="30"/>
      <c r="M49" s="30"/>
      <c r="N49" s="30"/>
      <c r="O49" s="30"/>
      <c r="P49" s="30"/>
      <c r="Q49" s="30"/>
      <c r="R49" s="30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>
      <c r="A50" s="30"/>
      <c r="B50" s="18"/>
      <c r="C50" s="12"/>
      <c r="D50" s="12"/>
      <c r="E50" s="12"/>
      <c r="F50" s="12"/>
      <c r="G50" s="12"/>
      <c r="H50" s="12"/>
      <c r="I50" s="12"/>
      <c r="J50" s="12"/>
      <c r="K50" s="30"/>
      <c r="L50" s="30"/>
      <c r="M50" s="30"/>
      <c r="N50" s="30"/>
      <c r="O50" s="30"/>
      <c r="P50" s="30"/>
      <c r="Q50" s="30"/>
      <c r="R50" s="30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>
      <c r="A51" s="30"/>
      <c r="B51" s="18"/>
      <c r="C51" s="12"/>
      <c r="D51" s="12"/>
      <c r="E51" s="12"/>
      <c r="F51" s="12"/>
      <c r="G51" s="12"/>
      <c r="H51" s="12"/>
      <c r="I51" s="12"/>
      <c r="J51" s="12"/>
      <c r="K51" s="30"/>
      <c r="L51" s="30"/>
      <c r="M51" s="30"/>
      <c r="N51" s="30"/>
      <c r="O51" s="30"/>
      <c r="P51" s="30"/>
      <c r="Q51" s="30"/>
      <c r="R51" s="30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>
      <c r="A52" s="30"/>
      <c r="B52" s="18"/>
      <c r="C52" s="12"/>
      <c r="D52" s="12"/>
      <c r="E52" s="12"/>
      <c r="F52" s="12"/>
      <c r="G52" s="12"/>
      <c r="H52" s="12"/>
      <c r="I52" s="12"/>
      <c r="J52" s="12"/>
      <c r="K52" s="30"/>
      <c r="L52" s="30"/>
      <c r="M52" s="30"/>
      <c r="N52" s="30"/>
      <c r="O52" s="30"/>
      <c r="P52" s="30"/>
      <c r="Q52" s="30"/>
      <c r="R52" s="3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>
      <c r="A53" s="30"/>
      <c r="B53" s="18"/>
      <c r="C53" s="12"/>
      <c r="D53" s="12"/>
      <c r="E53" s="12"/>
      <c r="F53" s="12"/>
      <c r="G53" s="12"/>
      <c r="H53" s="12"/>
      <c r="I53" s="12"/>
      <c r="J53" s="12"/>
      <c r="K53" s="30"/>
      <c r="L53" s="30"/>
      <c r="M53" s="30"/>
      <c r="N53" s="30"/>
      <c r="O53" s="30"/>
      <c r="P53" s="30"/>
      <c r="Q53" s="30"/>
      <c r="R53" s="30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>
      <c r="A54" s="30"/>
      <c r="B54" s="18"/>
      <c r="C54" s="12"/>
      <c r="D54" s="12"/>
      <c r="E54" s="12"/>
      <c r="F54" s="12"/>
      <c r="G54" s="12"/>
      <c r="H54" s="12"/>
      <c r="I54" s="12"/>
      <c r="J54" s="12"/>
      <c r="K54" s="30"/>
      <c r="L54" s="30"/>
      <c r="M54" s="30"/>
      <c r="N54" s="30"/>
      <c r="O54" s="30"/>
      <c r="P54" s="30"/>
      <c r="Q54" s="30"/>
      <c r="R54" s="30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>
      <c r="A55" s="30"/>
      <c r="B55" s="18"/>
      <c r="C55" s="12"/>
      <c r="D55" s="12"/>
      <c r="E55" s="12"/>
      <c r="F55" s="12"/>
      <c r="G55" s="12"/>
      <c r="H55" s="12"/>
      <c r="I55" s="12"/>
      <c r="J55" s="12"/>
      <c r="K55" s="30"/>
      <c r="L55" s="30"/>
      <c r="M55" s="30"/>
      <c r="N55" s="30"/>
      <c r="O55" s="30"/>
      <c r="P55" s="30"/>
      <c r="Q55" s="30"/>
      <c r="R55" s="30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>
      <c r="A56" s="30"/>
      <c r="B56" s="18"/>
      <c r="C56" s="12"/>
      <c r="D56" s="12"/>
      <c r="E56" s="12"/>
      <c r="F56" s="12"/>
      <c r="G56" s="12"/>
      <c r="H56" s="12"/>
      <c r="I56" s="12"/>
      <c r="J56" s="12"/>
      <c r="K56" s="30"/>
      <c r="L56" s="30"/>
      <c r="M56" s="30"/>
      <c r="N56" s="30"/>
      <c r="O56" s="30"/>
      <c r="P56" s="30"/>
      <c r="Q56" s="30"/>
      <c r="R56" s="30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>
      <c r="A57" s="30"/>
      <c r="B57" s="18"/>
      <c r="C57" s="12"/>
      <c r="D57" s="12"/>
      <c r="E57" s="12"/>
      <c r="F57" s="12"/>
      <c r="G57" s="12"/>
      <c r="H57" s="12"/>
      <c r="I57" s="12"/>
      <c r="J57" s="12"/>
      <c r="K57" s="30"/>
      <c r="L57" s="30"/>
      <c r="M57" s="30"/>
      <c r="N57" s="30"/>
      <c r="O57" s="30"/>
      <c r="P57" s="30"/>
      <c r="Q57" s="30"/>
      <c r="R57" s="30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>
      <c r="A58" s="30"/>
      <c r="B58" s="18"/>
      <c r="C58" s="12"/>
      <c r="D58" s="12"/>
      <c r="E58" s="12"/>
      <c r="F58" s="12"/>
      <c r="G58" s="12"/>
      <c r="H58" s="12"/>
      <c r="I58" s="12"/>
      <c r="J58" s="12"/>
      <c r="K58" s="30"/>
      <c r="L58" s="30"/>
      <c r="M58" s="30"/>
      <c r="N58" s="30"/>
      <c r="O58" s="30"/>
      <c r="P58" s="30"/>
      <c r="Q58" s="30"/>
      <c r="R58" s="30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>
      <c r="A59" s="30"/>
      <c r="B59" s="18"/>
      <c r="C59" s="12"/>
      <c r="D59" s="12"/>
      <c r="E59" s="12"/>
      <c r="F59" s="12"/>
      <c r="G59" s="12"/>
      <c r="H59" s="12"/>
      <c r="I59" s="12"/>
      <c r="J59" s="12"/>
      <c r="K59" s="30"/>
      <c r="L59" s="30"/>
      <c r="M59" s="30"/>
      <c r="N59" s="30"/>
      <c r="O59" s="30"/>
      <c r="P59" s="30"/>
      <c r="Q59" s="30"/>
      <c r="R59" s="30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>
      <c r="A60" s="30"/>
      <c r="B60" s="18"/>
      <c r="C60" s="12"/>
      <c r="D60" s="12"/>
      <c r="E60" s="12"/>
      <c r="F60" s="12"/>
      <c r="G60" s="12"/>
      <c r="H60" s="12"/>
      <c r="I60" s="12"/>
      <c r="J60" s="12"/>
      <c r="K60" s="30"/>
      <c r="L60" s="30"/>
      <c r="M60" s="30"/>
      <c r="N60" s="30"/>
      <c r="O60" s="30"/>
      <c r="P60" s="30"/>
      <c r="Q60" s="30"/>
      <c r="R60" s="30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>
      <c r="A61" s="30"/>
      <c r="B61" s="18"/>
      <c r="C61" s="12"/>
      <c r="D61" s="12"/>
      <c r="E61" s="12"/>
      <c r="F61" s="12"/>
      <c r="G61" s="12"/>
      <c r="H61" s="12"/>
      <c r="I61" s="12"/>
      <c r="J61" s="12"/>
      <c r="K61" s="30"/>
      <c r="L61" s="30"/>
      <c r="M61" s="30"/>
      <c r="N61" s="30"/>
      <c r="O61" s="30"/>
      <c r="P61" s="30"/>
      <c r="Q61" s="30"/>
      <c r="R61" s="30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>
      <c r="A62" s="30"/>
      <c r="B62" s="18"/>
      <c r="C62" s="12"/>
      <c r="D62" s="12"/>
      <c r="E62" s="12"/>
      <c r="F62" s="12"/>
      <c r="G62" s="12"/>
      <c r="H62" s="12"/>
      <c r="I62" s="12"/>
      <c r="J62" s="12"/>
      <c r="K62" s="30"/>
      <c r="L62" s="30"/>
      <c r="M62" s="30"/>
      <c r="N62" s="30"/>
      <c r="O62" s="30"/>
      <c r="P62" s="30"/>
      <c r="Q62" s="30"/>
      <c r="R62" s="30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>
      <c r="A63" s="30"/>
      <c r="B63" s="18"/>
      <c r="C63" s="12"/>
      <c r="D63" s="12"/>
      <c r="E63" s="12"/>
      <c r="F63" s="12"/>
      <c r="G63" s="12"/>
      <c r="H63" s="12"/>
      <c r="I63" s="12"/>
      <c r="J63" s="12"/>
      <c r="K63" s="30"/>
      <c r="L63" s="30"/>
      <c r="M63" s="30"/>
      <c r="N63" s="30"/>
      <c r="O63" s="30"/>
      <c r="P63" s="30"/>
      <c r="Q63" s="30"/>
      <c r="R63" s="30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>
      <c r="A64" s="30"/>
      <c r="B64" s="18"/>
      <c r="C64" s="12"/>
      <c r="D64" s="12"/>
      <c r="E64" s="12"/>
      <c r="F64" s="12"/>
      <c r="G64" s="12"/>
      <c r="H64" s="12"/>
      <c r="I64" s="12"/>
      <c r="J64" s="12"/>
      <c r="K64" s="30"/>
      <c r="L64" s="30"/>
      <c r="M64" s="30"/>
      <c r="N64" s="30"/>
      <c r="O64" s="30"/>
      <c r="P64" s="30"/>
      <c r="Q64" s="30"/>
      <c r="R64" s="30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>
      <c r="A65" s="30"/>
      <c r="B65" s="18"/>
      <c r="C65" s="12"/>
      <c r="D65" s="12"/>
      <c r="E65" s="12"/>
      <c r="F65" s="12"/>
      <c r="G65" s="12"/>
      <c r="H65" s="12"/>
      <c r="I65" s="12"/>
      <c r="J65" s="12"/>
      <c r="K65" s="30"/>
      <c r="L65" s="30"/>
      <c r="M65" s="30"/>
      <c r="N65" s="30"/>
      <c r="O65" s="30"/>
      <c r="P65" s="30"/>
      <c r="Q65" s="30"/>
      <c r="R65" s="30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>
      <c r="A66" s="30"/>
      <c r="B66" s="18"/>
      <c r="C66" s="12"/>
      <c r="D66" s="12"/>
      <c r="E66" s="12"/>
      <c r="F66" s="12"/>
      <c r="G66" s="12"/>
      <c r="H66" s="12"/>
      <c r="I66" s="12"/>
      <c r="J66" s="12"/>
      <c r="K66" s="30"/>
      <c r="L66" s="30"/>
      <c r="M66" s="30"/>
      <c r="N66" s="30"/>
      <c r="O66" s="30"/>
      <c r="P66" s="30"/>
      <c r="Q66" s="30"/>
      <c r="R66" s="30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>
      <c r="A67" s="30"/>
      <c r="B67" s="18"/>
      <c r="C67" s="12"/>
      <c r="D67" s="12"/>
      <c r="E67" s="12"/>
      <c r="F67" s="12"/>
      <c r="G67" s="12"/>
      <c r="H67" s="12"/>
      <c r="I67" s="12"/>
      <c r="J67" s="12"/>
      <c r="K67" s="30"/>
      <c r="L67" s="30"/>
      <c r="M67" s="30"/>
      <c r="N67" s="30"/>
      <c r="O67" s="30"/>
      <c r="P67" s="30"/>
      <c r="Q67" s="30"/>
      <c r="R67" s="30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>
      <c r="A68" s="30"/>
      <c r="B68" s="18"/>
      <c r="C68" s="12"/>
      <c r="D68" s="12"/>
      <c r="E68" s="12"/>
      <c r="F68" s="12"/>
      <c r="G68" s="12"/>
      <c r="H68" s="12"/>
      <c r="I68" s="12"/>
      <c r="J68" s="12"/>
      <c r="K68" s="30"/>
      <c r="L68" s="30"/>
      <c r="M68" s="30"/>
      <c r="N68" s="30"/>
      <c r="O68" s="30"/>
      <c r="P68" s="30"/>
      <c r="Q68" s="30"/>
      <c r="R68" s="30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>
      <c r="A69" s="30"/>
      <c r="B69" s="18"/>
      <c r="C69" s="12"/>
      <c r="D69" s="12"/>
      <c r="E69" s="12"/>
      <c r="F69" s="12"/>
      <c r="G69" s="12"/>
      <c r="H69" s="12"/>
      <c r="I69" s="12"/>
      <c r="J69" s="12"/>
      <c r="K69" s="30"/>
      <c r="L69" s="30"/>
      <c r="M69" s="30"/>
      <c r="N69" s="30"/>
      <c r="O69" s="30"/>
      <c r="P69" s="30"/>
      <c r="Q69" s="30"/>
      <c r="R69" s="30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>
      <c r="A70" s="30"/>
      <c r="B70" s="18"/>
      <c r="C70" s="12"/>
      <c r="D70" s="12"/>
      <c r="E70" s="12"/>
      <c r="F70" s="12"/>
      <c r="G70" s="12"/>
      <c r="H70" s="12"/>
      <c r="I70" s="12"/>
      <c r="J70" s="12"/>
      <c r="K70" s="30"/>
      <c r="L70" s="30"/>
      <c r="M70" s="30"/>
      <c r="N70" s="30"/>
      <c r="O70" s="30"/>
      <c r="P70" s="30"/>
      <c r="Q70" s="30"/>
      <c r="R70" s="30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>
      <c r="A71" s="30"/>
      <c r="B71" s="18"/>
      <c r="C71" s="12"/>
      <c r="D71" s="12"/>
      <c r="E71" s="12"/>
      <c r="F71" s="12"/>
      <c r="G71" s="12"/>
      <c r="H71" s="12"/>
      <c r="I71" s="12"/>
      <c r="J71" s="12"/>
      <c r="K71" s="30"/>
      <c r="L71" s="30"/>
      <c r="M71" s="30"/>
      <c r="N71" s="30"/>
      <c r="O71" s="30"/>
      <c r="P71" s="30"/>
      <c r="Q71" s="30"/>
      <c r="R71" s="30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>
      <c r="A72" s="30"/>
      <c r="B72" s="18"/>
      <c r="C72" s="12"/>
      <c r="D72" s="12"/>
      <c r="E72" s="12"/>
      <c r="F72" s="12"/>
      <c r="G72" s="12"/>
      <c r="H72" s="12"/>
      <c r="I72" s="12"/>
      <c r="J72" s="12"/>
      <c r="K72" s="30"/>
      <c r="L72" s="30"/>
      <c r="M72" s="30"/>
      <c r="N72" s="30"/>
      <c r="O72" s="30"/>
      <c r="P72" s="30"/>
      <c r="Q72" s="30"/>
      <c r="R72" s="30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>
      <c r="A73" s="30"/>
      <c r="B73" s="18"/>
      <c r="C73" s="12"/>
      <c r="D73" s="12"/>
      <c r="E73" s="12"/>
      <c r="F73" s="12"/>
      <c r="G73" s="12"/>
      <c r="H73" s="12"/>
      <c r="I73" s="12"/>
      <c r="J73" s="12"/>
      <c r="K73" s="30"/>
      <c r="L73" s="30"/>
      <c r="M73" s="30"/>
      <c r="N73" s="30"/>
      <c r="O73" s="30"/>
      <c r="P73" s="30"/>
      <c r="Q73" s="30"/>
      <c r="R73" s="30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>
      <c r="A74" s="30"/>
      <c r="B74" s="18"/>
      <c r="C74" s="12"/>
      <c r="D74" s="12"/>
      <c r="E74" s="12"/>
      <c r="F74" s="12"/>
      <c r="G74" s="12"/>
      <c r="H74" s="12"/>
      <c r="I74" s="12"/>
      <c r="J74" s="12"/>
      <c r="K74" s="30"/>
      <c r="L74" s="30"/>
      <c r="M74" s="30"/>
      <c r="N74" s="30"/>
      <c r="O74" s="30"/>
      <c r="P74" s="30"/>
      <c r="Q74" s="30"/>
      <c r="R74" s="30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>
      <c r="A75" s="30"/>
      <c r="B75" s="18"/>
      <c r="C75" s="12"/>
      <c r="D75" s="12"/>
      <c r="E75" s="12"/>
      <c r="F75" s="12"/>
      <c r="G75" s="12"/>
      <c r="H75" s="12"/>
      <c r="I75" s="12"/>
      <c r="J75" s="12"/>
      <c r="K75" s="30"/>
      <c r="L75" s="30"/>
      <c r="M75" s="30"/>
      <c r="N75" s="30"/>
      <c r="O75" s="30"/>
      <c r="P75" s="30"/>
      <c r="Q75" s="30"/>
      <c r="R75" s="30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>
      <c r="A76" s="30"/>
      <c r="B76" s="18"/>
      <c r="C76" s="12"/>
      <c r="D76" s="12"/>
      <c r="E76" s="12"/>
      <c r="F76" s="12"/>
      <c r="G76" s="12"/>
      <c r="H76" s="12"/>
      <c r="I76" s="12"/>
      <c r="J76" s="12"/>
      <c r="K76" s="30"/>
      <c r="L76" s="30"/>
      <c r="M76" s="30"/>
      <c r="N76" s="30"/>
      <c r="O76" s="30"/>
      <c r="P76" s="30"/>
      <c r="Q76" s="30"/>
      <c r="R76" s="30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>
      <c r="A77" s="30"/>
      <c r="B77" s="18"/>
      <c r="C77" s="12"/>
      <c r="D77" s="12"/>
      <c r="E77" s="12"/>
      <c r="F77" s="12"/>
      <c r="G77" s="12"/>
      <c r="H77" s="12"/>
      <c r="I77" s="12"/>
      <c r="J77" s="12"/>
      <c r="K77" s="30"/>
      <c r="L77" s="30"/>
      <c r="M77" s="30"/>
      <c r="N77" s="30"/>
      <c r="O77" s="30"/>
      <c r="P77" s="30"/>
      <c r="Q77" s="30"/>
      <c r="R77" s="30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>
      <c r="A78" s="30"/>
      <c r="B78" s="18"/>
      <c r="C78" s="12"/>
      <c r="D78" s="12"/>
      <c r="E78" s="12"/>
      <c r="F78" s="12"/>
      <c r="G78" s="12"/>
      <c r="H78" s="12"/>
      <c r="I78" s="12"/>
      <c r="J78" s="12"/>
      <c r="K78" s="30"/>
      <c r="L78" s="30"/>
      <c r="M78" s="30"/>
      <c r="N78" s="30"/>
      <c r="O78" s="30"/>
      <c r="P78" s="30"/>
      <c r="Q78" s="30"/>
      <c r="R78" s="30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>
      <c r="A79" s="30"/>
      <c r="B79" s="30"/>
      <c r="C79" s="12"/>
      <c r="D79" s="12"/>
      <c r="E79" s="12"/>
      <c r="F79" s="12"/>
      <c r="G79" s="12"/>
      <c r="H79" s="12"/>
      <c r="I79" s="12"/>
      <c r="J79" s="12"/>
      <c r="K79" s="30"/>
      <c r="L79" s="30"/>
      <c r="M79" s="30"/>
      <c r="N79" s="30"/>
      <c r="O79" s="30"/>
      <c r="P79" s="30"/>
      <c r="Q79" s="30"/>
      <c r="R79" s="30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>
      <c r="A80" s="30"/>
      <c r="B80" s="30"/>
      <c r="C80" s="12"/>
      <c r="D80" s="12"/>
      <c r="E80" s="12"/>
      <c r="F80" s="12"/>
      <c r="G80" s="12"/>
      <c r="H80" s="12"/>
      <c r="I80" s="12"/>
      <c r="J80" s="12"/>
      <c r="K80" s="30"/>
      <c r="L80" s="30"/>
      <c r="M80" s="30"/>
      <c r="N80" s="30"/>
      <c r="O80" s="30"/>
      <c r="P80" s="30"/>
      <c r="Q80" s="30"/>
      <c r="R80" s="30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>
      <c r="A81" s="30"/>
      <c r="B81" s="30"/>
      <c r="C81" s="12"/>
      <c r="D81" s="12"/>
      <c r="E81" s="12"/>
      <c r="F81" s="12"/>
      <c r="G81" s="12"/>
      <c r="H81" s="12"/>
      <c r="I81" s="12"/>
      <c r="J81" s="12"/>
      <c r="K81" s="30"/>
      <c r="L81" s="30"/>
      <c r="M81" s="30"/>
      <c r="N81" s="30"/>
      <c r="O81" s="30"/>
      <c r="P81" s="30"/>
      <c r="Q81" s="30"/>
      <c r="R81" s="30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>
      <c r="A82" s="30"/>
      <c r="B82" s="30"/>
      <c r="C82" s="12"/>
      <c r="D82" s="12"/>
      <c r="E82" s="12"/>
      <c r="F82" s="12"/>
      <c r="G82" s="12"/>
      <c r="H82" s="12"/>
      <c r="I82" s="12"/>
      <c r="J82" s="12"/>
      <c r="K82" s="30"/>
      <c r="L82" s="30"/>
      <c r="M82" s="30"/>
      <c r="N82" s="30"/>
      <c r="O82" s="30"/>
      <c r="P82" s="30"/>
      <c r="Q82" s="30"/>
      <c r="R82" s="30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>
      <c r="A83" s="30"/>
      <c r="B83" s="30"/>
      <c r="C83" s="12"/>
      <c r="D83" s="12"/>
      <c r="E83" s="12"/>
      <c r="F83" s="12"/>
      <c r="G83" s="12"/>
      <c r="H83" s="12"/>
      <c r="I83" s="12"/>
      <c r="J83" s="12"/>
      <c r="K83" s="30"/>
      <c r="L83" s="30"/>
      <c r="M83" s="30"/>
      <c r="N83" s="30"/>
      <c r="O83" s="30"/>
      <c r="P83" s="30"/>
      <c r="Q83" s="30"/>
      <c r="R83" s="30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>
      <c r="A84" s="30"/>
      <c r="B84" s="30"/>
      <c r="C84" s="12"/>
      <c r="D84" s="12"/>
      <c r="E84" s="12"/>
      <c r="F84" s="12"/>
      <c r="G84" s="12"/>
      <c r="H84" s="12"/>
      <c r="I84" s="12"/>
      <c r="J84" s="12"/>
      <c r="K84" s="30"/>
      <c r="L84" s="30"/>
      <c r="M84" s="30"/>
      <c r="N84" s="30"/>
      <c r="O84" s="30"/>
      <c r="P84" s="30"/>
      <c r="Q84" s="30"/>
      <c r="R84" s="30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>
      <c r="A85" s="30"/>
      <c r="B85" s="30"/>
      <c r="C85" s="12"/>
      <c r="D85" s="12"/>
      <c r="E85" s="12"/>
      <c r="F85" s="12"/>
      <c r="G85" s="12"/>
      <c r="H85" s="12"/>
      <c r="I85" s="12"/>
      <c r="J85" s="12"/>
      <c r="K85" s="30"/>
      <c r="L85" s="30"/>
      <c r="M85" s="30"/>
      <c r="N85" s="30"/>
      <c r="O85" s="30"/>
      <c r="P85" s="30"/>
      <c r="Q85" s="30"/>
      <c r="R85" s="30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>
      <c r="A86" s="30"/>
      <c r="B86" s="30"/>
      <c r="C86" s="12"/>
      <c r="D86" s="12"/>
      <c r="E86" s="12"/>
      <c r="F86" s="12"/>
      <c r="G86" s="12"/>
      <c r="H86" s="12"/>
      <c r="I86" s="12"/>
      <c r="J86" s="12"/>
      <c r="K86" s="30"/>
      <c r="L86" s="30"/>
      <c r="M86" s="30"/>
      <c r="N86" s="30"/>
      <c r="O86" s="30"/>
      <c r="P86" s="30"/>
      <c r="Q86" s="30"/>
      <c r="R86" s="30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>
      <c r="A87" s="30"/>
      <c r="B87" s="30"/>
      <c r="C87" s="12"/>
      <c r="D87" s="12"/>
      <c r="E87" s="12"/>
      <c r="F87" s="12"/>
      <c r="G87" s="12"/>
      <c r="H87" s="12"/>
      <c r="I87" s="12"/>
      <c r="J87" s="12"/>
      <c r="K87" s="30"/>
      <c r="L87" s="30"/>
      <c r="M87" s="30"/>
      <c r="N87" s="30"/>
      <c r="O87" s="30"/>
      <c r="P87" s="30"/>
      <c r="Q87" s="30"/>
      <c r="R87" s="30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>
      <c r="A88" s="30"/>
      <c r="B88" s="30"/>
      <c r="C88" s="12"/>
      <c r="D88" s="12"/>
      <c r="E88" s="12"/>
      <c r="F88" s="12"/>
      <c r="G88" s="12"/>
      <c r="H88" s="12"/>
      <c r="I88" s="12"/>
      <c r="J88" s="12"/>
      <c r="K88" s="30"/>
      <c r="L88" s="30"/>
      <c r="M88" s="30"/>
      <c r="N88" s="30"/>
      <c r="O88" s="30"/>
      <c r="P88" s="30"/>
      <c r="Q88" s="30"/>
      <c r="R88" s="30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>
      <c r="A89" s="30"/>
      <c r="B89" s="30"/>
      <c r="C89" s="12"/>
      <c r="D89" s="12"/>
      <c r="E89" s="12"/>
      <c r="F89" s="12"/>
      <c r="G89" s="12"/>
      <c r="H89" s="12"/>
      <c r="I89" s="12"/>
      <c r="J89" s="12"/>
      <c r="K89" s="30"/>
      <c r="L89" s="30"/>
      <c r="M89" s="30"/>
      <c r="N89" s="30"/>
      <c r="O89" s="30"/>
      <c r="P89" s="30"/>
      <c r="Q89" s="30"/>
      <c r="R89" s="30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>
      <c r="A90" s="30"/>
      <c r="B90" s="30"/>
      <c r="C90" s="12"/>
      <c r="D90" s="12"/>
      <c r="E90" s="12"/>
      <c r="F90" s="12"/>
      <c r="G90" s="12"/>
      <c r="H90" s="12"/>
      <c r="I90" s="12"/>
      <c r="J90" s="12"/>
      <c r="K90" s="30"/>
      <c r="L90" s="30"/>
      <c r="M90" s="30"/>
      <c r="N90" s="30"/>
      <c r="O90" s="30"/>
      <c r="P90" s="30"/>
      <c r="Q90" s="30"/>
      <c r="R90" s="30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>
      <c r="A91" s="30"/>
      <c r="B91" s="30"/>
      <c r="C91" s="12"/>
      <c r="D91" s="12"/>
      <c r="E91" s="12"/>
      <c r="F91" s="12"/>
      <c r="G91" s="12"/>
      <c r="H91" s="12"/>
      <c r="I91" s="12"/>
      <c r="J91" s="12"/>
      <c r="K91" s="30"/>
      <c r="L91" s="30"/>
      <c r="M91" s="30"/>
      <c r="N91" s="30"/>
      <c r="O91" s="30"/>
      <c r="P91" s="30"/>
      <c r="Q91" s="30"/>
      <c r="R91" s="30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>
      <c r="A92" s="30"/>
      <c r="B92" s="30"/>
      <c r="C92" s="12"/>
      <c r="D92" s="12"/>
      <c r="E92" s="12"/>
      <c r="F92" s="12"/>
      <c r="G92" s="12"/>
      <c r="H92" s="12"/>
      <c r="I92" s="12"/>
      <c r="J92" s="12"/>
      <c r="K92" s="30"/>
      <c r="L92" s="30"/>
      <c r="M92" s="30"/>
      <c r="N92" s="30"/>
      <c r="O92" s="30"/>
      <c r="P92" s="30"/>
      <c r="Q92" s="30"/>
      <c r="R92" s="30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>
      <c r="A93" s="30"/>
      <c r="B93" s="30"/>
      <c r="C93" s="12"/>
      <c r="D93" s="12"/>
      <c r="E93" s="12"/>
      <c r="F93" s="12"/>
      <c r="G93" s="12"/>
      <c r="H93" s="12"/>
      <c r="I93" s="12"/>
      <c r="J93" s="12"/>
      <c r="K93" s="30"/>
      <c r="L93" s="30"/>
      <c r="M93" s="30"/>
      <c r="N93" s="30"/>
      <c r="O93" s="30"/>
      <c r="P93" s="30"/>
      <c r="Q93" s="30"/>
      <c r="R93" s="30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>
      <c r="A94" s="30"/>
      <c r="B94" s="30"/>
      <c r="C94" s="12"/>
      <c r="D94" s="12"/>
      <c r="E94" s="12"/>
      <c r="F94" s="12"/>
      <c r="G94" s="12"/>
      <c r="H94" s="12"/>
      <c r="I94" s="12"/>
      <c r="J94" s="12"/>
      <c r="K94" s="30"/>
      <c r="L94" s="30"/>
      <c r="M94" s="30"/>
      <c r="N94" s="30"/>
      <c r="O94" s="30"/>
      <c r="P94" s="30"/>
      <c r="Q94" s="30"/>
      <c r="R94" s="30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>
      <c r="A95" s="30"/>
      <c r="B95" s="30"/>
      <c r="C95" s="12"/>
      <c r="D95" s="12"/>
      <c r="E95" s="12"/>
      <c r="F95" s="12"/>
      <c r="G95" s="12"/>
      <c r="H95" s="12"/>
      <c r="I95" s="12"/>
      <c r="J95" s="12"/>
      <c r="K95" s="30"/>
      <c r="L95" s="30"/>
      <c r="M95" s="30"/>
      <c r="N95" s="30"/>
      <c r="O95" s="30"/>
      <c r="P95" s="30"/>
      <c r="Q95" s="30"/>
      <c r="R95" s="30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>
      <c r="A96" s="30"/>
      <c r="B96" s="30"/>
      <c r="C96" s="12"/>
      <c r="D96" s="12"/>
      <c r="E96" s="12"/>
      <c r="F96" s="12"/>
      <c r="G96" s="12"/>
      <c r="H96" s="12"/>
      <c r="I96" s="12"/>
      <c r="J96" s="12"/>
      <c r="K96" s="30"/>
      <c r="L96" s="30"/>
      <c r="M96" s="30"/>
      <c r="N96" s="30"/>
      <c r="O96" s="30"/>
      <c r="P96" s="30"/>
      <c r="Q96" s="30"/>
      <c r="R96" s="30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>
      <c r="A97" s="30"/>
      <c r="B97" s="30"/>
      <c r="C97" s="12"/>
      <c r="D97" s="12"/>
      <c r="E97" s="12"/>
      <c r="F97" s="12"/>
      <c r="G97" s="12"/>
      <c r="H97" s="12"/>
      <c r="I97" s="12"/>
      <c r="J97" s="12"/>
      <c r="K97" s="30"/>
      <c r="L97" s="30"/>
      <c r="M97" s="30"/>
      <c r="N97" s="30"/>
      <c r="O97" s="30"/>
      <c r="P97" s="30"/>
      <c r="Q97" s="30"/>
      <c r="R97" s="30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>
      <c r="A98" s="30"/>
      <c r="B98" s="30"/>
      <c r="C98" s="12"/>
      <c r="D98" s="12"/>
      <c r="E98" s="12"/>
      <c r="F98" s="12"/>
      <c r="G98" s="12"/>
      <c r="H98" s="12"/>
      <c r="I98" s="12"/>
      <c r="J98" s="12"/>
      <c r="K98" s="30"/>
      <c r="L98" s="30"/>
      <c r="M98" s="30"/>
      <c r="N98" s="30"/>
      <c r="O98" s="30"/>
      <c r="P98" s="30"/>
      <c r="Q98" s="30"/>
      <c r="R98" s="30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>
      <c r="A99" s="30"/>
      <c r="B99" s="30"/>
      <c r="C99" s="12"/>
      <c r="D99" s="12"/>
      <c r="E99" s="12"/>
      <c r="F99" s="12"/>
      <c r="G99" s="12"/>
      <c r="H99" s="12"/>
      <c r="I99" s="12"/>
      <c r="J99" s="12"/>
      <c r="K99" s="30"/>
      <c r="L99" s="30"/>
      <c r="M99" s="30"/>
      <c r="N99" s="30"/>
      <c r="O99" s="30"/>
      <c r="P99" s="30"/>
      <c r="Q99" s="30"/>
      <c r="R99" s="30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>
      <c r="A100" s="30"/>
      <c r="B100" s="30"/>
      <c r="C100" s="12"/>
      <c r="D100" s="12"/>
      <c r="E100" s="12"/>
      <c r="F100" s="12"/>
      <c r="G100" s="12"/>
      <c r="H100" s="12"/>
      <c r="I100" s="12"/>
      <c r="J100" s="12"/>
      <c r="K100" s="30"/>
      <c r="L100" s="30"/>
      <c r="M100" s="30"/>
      <c r="N100" s="30"/>
      <c r="O100" s="30"/>
      <c r="P100" s="30"/>
      <c r="Q100" s="30"/>
      <c r="R100" s="30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>
      <c r="A101" s="30"/>
      <c r="B101" s="30"/>
      <c r="C101" s="12"/>
      <c r="D101" s="12"/>
      <c r="E101" s="12"/>
      <c r="F101" s="12"/>
      <c r="G101" s="12"/>
      <c r="H101" s="12"/>
      <c r="I101" s="12"/>
      <c r="J101" s="12"/>
      <c r="K101" s="30"/>
      <c r="L101" s="30"/>
      <c r="M101" s="30"/>
      <c r="N101" s="30"/>
      <c r="O101" s="30"/>
      <c r="P101" s="30"/>
      <c r="Q101" s="30"/>
      <c r="R101" s="30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>
      <c r="A102" s="30"/>
      <c r="B102" s="30"/>
      <c r="C102" s="12"/>
      <c r="D102" s="12"/>
      <c r="E102" s="12"/>
      <c r="F102" s="12"/>
      <c r="G102" s="12"/>
      <c r="H102" s="12"/>
      <c r="I102" s="12"/>
      <c r="J102" s="12"/>
      <c r="K102" s="30"/>
      <c r="L102" s="30"/>
      <c r="M102" s="30"/>
      <c r="N102" s="30"/>
      <c r="O102" s="30"/>
      <c r="P102" s="30"/>
      <c r="Q102" s="30"/>
      <c r="R102" s="30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>
      <c r="A103" s="30"/>
      <c r="B103" s="30"/>
      <c r="C103" s="12"/>
      <c r="D103" s="12"/>
      <c r="E103" s="12"/>
      <c r="F103" s="12"/>
      <c r="G103" s="12"/>
      <c r="H103" s="12"/>
      <c r="I103" s="12"/>
      <c r="J103" s="12"/>
      <c r="K103" s="30"/>
      <c r="L103" s="30"/>
      <c r="M103" s="30"/>
      <c r="N103" s="30"/>
      <c r="O103" s="30"/>
      <c r="P103" s="30"/>
      <c r="Q103" s="30"/>
      <c r="R103" s="30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>
      <c r="A104" s="30"/>
      <c r="B104" s="30"/>
      <c r="C104" s="12"/>
      <c r="D104" s="12"/>
      <c r="E104" s="12"/>
      <c r="F104" s="12"/>
      <c r="G104" s="12"/>
      <c r="H104" s="12"/>
      <c r="I104" s="12"/>
      <c r="J104" s="12"/>
      <c r="K104" s="30"/>
      <c r="L104" s="30"/>
      <c r="M104" s="30"/>
      <c r="N104" s="30"/>
      <c r="O104" s="30"/>
      <c r="P104" s="30"/>
      <c r="Q104" s="30"/>
      <c r="R104" s="30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>
      <c r="A105" s="30"/>
      <c r="B105" s="30"/>
      <c r="C105" s="12"/>
      <c r="D105" s="12"/>
      <c r="E105" s="12"/>
      <c r="F105" s="12"/>
      <c r="G105" s="12"/>
      <c r="H105" s="12"/>
      <c r="I105" s="12"/>
      <c r="J105" s="12"/>
      <c r="K105" s="30"/>
      <c r="L105" s="30"/>
      <c r="M105" s="30"/>
      <c r="N105" s="30"/>
      <c r="O105" s="30"/>
      <c r="P105" s="30"/>
      <c r="Q105" s="30"/>
      <c r="R105" s="30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>
      <c r="A106" s="30"/>
      <c r="B106" s="30"/>
      <c r="C106" s="12"/>
      <c r="D106" s="12"/>
      <c r="E106" s="12"/>
      <c r="F106" s="12"/>
      <c r="G106" s="12"/>
      <c r="H106" s="12"/>
      <c r="I106" s="12"/>
      <c r="J106" s="12"/>
      <c r="K106" s="30"/>
      <c r="L106" s="30"/>
      <c r="M106" s="30"/>
      <c r="N106" s="30"/>
      <c r="O106" s="30"/>
      <c r="P106" s="30"/>
      <c r="Q106" s="30"/>
      <c r="R106" s="30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>
      <c r="A107" s="30"/>
      <c r="B107" s="30"/>
      <c r="C107" s="12"/>
      <c r="D107" s="12"/>
      <c r="E107" s="12"/>
      <c r="F107" s="12"/>
      <c r="G107" s="12"/>
      <c r="H107" s="12"/>
      <c r="I107" s="12"/>
      <c r="J107" s="12"/>
      <c r="K107" s="30"/>
      <c r="L107" s="30"/>
      <c r="M107" s="30"/>
      <c r="N107" s="30"/>
      <c r="O107" s="30"/>
      <c r="P107" s="30"/>
      <c r="Q107" s="30"/>
      <c r="R107" s="30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>
      <c r="A108" s="30"/>
      <c r="B108" s="30"/>
      <c r="C108" s="12"/>
      <c r="D108" s="12"/>
      <c r="E108" s="12"/>
      <c r="F108" s="12"/>
      <c r="G108" s="12"/>
      <c r="H108" s="12"/>
      <c r="I108" s="12"/>
      <c r="J108" s="12"/>
      <c r="K108" s="30"/>
      <c r="L108" s="30"/>
      <c r="M108" s="30"/>
      <c r="N108" s="30"/>
      <c r="O108" s="30"/>
      <c r="P108" s="30"/>
      <c r="Q108" s="30"/>
      <c r="R108" s="30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>
      <c r="A109" s="30"/>
      <c r="B109" s="30"/>
      <c r="C109" s="12"/>
      <c r="D109" s="12"/>
      <c r="E109" s="12"/>
      <c r="F109" s="12"/>
      <c r="G109" s="12"/>
      <c r="H109" s="12"/>
      <c r="I109" s="12"/>
      <c r="J109" s="12"/>
      <c r="K109" s="30"/>
      <c r="L109" s="30"/>
      <c r="M109" s="30"/>
      <c r="N109" s="30"/>
      <c r="O109" s="30"/>
      <c r="P109" s="30"/>
      <c r="Q109" s="30"/>
      <c r="R109" s="30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>
      <c r="A110" s="30"/>
      <c r="B110" s="30"/>
      <c r="C110" s="12"/>
      <c r="D110" s="12"/>
      <c r="E110" s="12"/>
      <c r="F110" s="12"/>
      <c r="G110" s="12"/>
      <c r="H110" s="12"/>
      <c r="I110" s="12"/>
      <c r="J110" s="12"/>
      <c r="K110" s="30"/>
      <c r="L110" s="30"/>
      <c r="M110" s="30"/>
      <c r="N110" s="30"/>
      <c r="O110" s="30"/>
      <c r="P110" s="30"/>
      <c r="Q110" s="30"/>
      <c r="R110" s="30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>
      <c r="A111" s="30"/>
      <c r="B111" s="30"/>
      <c r="C111" s="12"/>
      <c r="D111" s="12"/>
      <c r="E111" s="12"/>
      <c r="F111" s="12"/>
      <c r="G111" s="12"/>
      <c r="H111" s="12"/>
      <c r="I111" s="12"/>
      <c r="J111" s="12"/>
      <c r="K111" s="30"/>
      <c r="L111" s="30"/>
      <c r="M111" s="30"/>
      <c r="N111" s="30"/>
      <c r="O111" s="30"/>
      <c r="P111" s="30"/>
      <c r="Q111" s="30"/>
      <c r="R111" s="30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>
      <c r="A112" s="30"/>
      <c r="B112" s="30"/>
      <c r="C112" s="12"/>
      <c r="D112" s="12"/>
      <c r="E112" s="12"/>
      <c r="F112" s="12"/>
      <c r="G112" s="12"/>
      <c r="H112" s="12"/>
      <c r="I112" s="12"/>
      <c r="J112" s="12"/>
      <c r="K112" s="30"/>
      <c r="L112" s="30"/>
      <c r="M112" s="30"/>
      <c r="N112" s="30"/>
      <c r="O112" s="30"/>
      <c r="P112" s="30"/>
      <c r="Q112" s="30"/>
      <c r="R112" s="30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:34">
      <c r="A113" s="30"/>
      <c r="B113" s="30"/>
      <c r="C113" s="12"/>
      <c r="D113" s="12"/>
      <c r="E113" s="12"/>
      <c r="F113" s="12"/>
      <c r="G113" s="12"/>
      <c r="H113" s="12"/>
      <c r="I113" s="12"/>
      <c r="J113" s="12"/>
      <c r="K113" s="30"/>
      <c r="L113" s="30"/>
      <c r="M113" s="30"/>
      <c r="N113" s="30"/>
      <c r="O113" s="30"/>
      <c r="P113" s="30"/>
      <c r="Q113" s="30"/>
      <c r="R113" s="30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:34">
      <c r="A114" s="30"/>
      <c r="B114" s="30"/>
      <c r="C114" s="12"/>
      <c r="D114" s="12"/>
      <c r="E114" s="12"/>
      <c r="F114" s="12"/>
      <c r="G114" s="12"/>
      <c r="H114" s="12"/>
      <c r="I114" s="12"/>
      <c r="J114" s="12"/>
      <c r="K114" s="30"/>
      <c r="L114" s="30"/>
      <c r="M114" s="30"/>
      <c r="N114" s="30"/>
      <c r="O114" s="30"/>
      <c r="P114" s="30"/>
      <c r="Q114" s="30"/>
      <c r="R114" s="30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34">
      <c r="A115" s="30"/>
      <c r="B115" s="30"/>
      <c r="C115" s="12"/>
      <c r="D115" s="12"/>
      <c r="E115" s="12"/>
      <c r="F115" s="12"/>
      <c r="G115" s="12"/>
      <c r="H115" s="12"/>
      <c r="I115" s="12"/>
      <c r="J115" s="12"/>
      <c r="K115" s="30"/>
      <c r="L115" s="30"/>
      <c r="M115" s="30"/>
      <c r="N115" s="30"/>
      <c r="O115" s="30"/>
      <c r="P115" s="30"/>
      <c r="Q115" s="30"/>
      <c r="R115" s="30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34">
      <c r="A116" s="30"/>
      <c r="B116" s="30"/>
      <c r="C116" s="12"/>
      <c r="D116" s="12"/>
      <c r="E116" s="12"/>
      <c r="F116" s="12"/>
      <c r="G116" s="12"/>
      <c r="H116" s="12"/>
      <c r="I116" s="12"/>
      <c r="J116" s="12"/>
      <c r="K116" s="30"/>
      <c r="L116" s="30"/>
      <c r="M116" s="30"/>
      <c r="N116" s="30"/>
      <c r="O116" s="30"/>
      <c r="P116" s="30"/>
      <c r="Q116" s="30"/>
      <c r="R116" s="30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:34">
      <c r="A117" s="30"/>
      <c r="B117" s="30"/>
      <c r="C117" s="12"/>
      <c r="D117" s="12"/>
      <c r="E117" s="12"/>
      <c r="F117" s="12"/>
      <c r="G117" s="12"/>
      <c r="H117" s="12"/>
      <c r="I117" s="12"/>
      <c r="J117" s="12"/>
      <c r="K117" s="30"/>
      <c r="L117" s="30"/>
      <c r="M117" s="30"/>
      <c r="N117" s="30"/>
      <c r="O117" s="30"/>
      <c r="P117" s="30"/>
      <c r="Q117" s="30"/>
      <c r="R117" s="30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:34">
      <c r="A118" s="30"/>
      <c r="B118" s="30"/>
      <c r="C118" s="12"/>
      <c r="D118" s="12"/>
      <c r="E118" s="12"/>
      <c r="F118" s="12"/>
      <c r="G118" s="12"/>
      <c r="H118" s="12"/>
      <c r="I118" s="12"/>
      <c r="J118" s="12"/>
      <c r="K118" s="30"/>
      <c r="L118" s="30"/>
      <c r="M118" s="30"/>
      <c r="N118" s="30"/>
      <c r="O118" s="30"/>
      <c r="P118" s="30"/>
      <c r="Q118" s="30"/>
      <c r="R118" s="30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:34">
      <c r="A119" s="30"/>
      <c r="B119" s="30"/>
      <c r="C119" s="12"/>
      <c r="D119" s="12"/>
      <c r="E119" s="12"/>
      <c r="F119" s="12"/>
      <c r="G119" s="12"/>
      <c r="H119" s="12"/>
      <c r="I119" s="12"/>
      <c r="J119" s="12"/>
      <c r="K119" s="30"/>
      <c r="L119" s="30"/>
      <c r="M119" s="30"/>
      <c r="N119" s="30"/>
      <c r="O119" s="30"/>
      <c r="P119" s="30"/>
      <c r="Q119" s="30"/>
      <c r="R119" s="30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:34">
      <c r="A120" s="30"/>
      <c r="B120" s="30"/>
      <c r="C120" s="12"/>
      <c r="D120" s="12"/>
      <c r="E120" s="12"/>
      <c r="F120" s="12"/>
      <c r="G120" s="12"/>
      <c r="H120" s="12"/>
      <c r="I120" s="12"/>
      <c r="J120" s="12"/>
      <c r="K120" s="30"/>
      <c r="L120" s="30"/>
      <c r="M120" s="30"/>
      <c r="N120" s="30"/>
      <c r="O120" s="30"/>
      <c r="P120" s="30"/>
      <c r="Q120" s="30"/>
      <c r="R120" s="30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:34">
      <c r="A121" s="30"/>
      <c r="B121" s="30"/>
      <c r="C121" s="12"/>
      <c r="D121" s="12"/>
      <c r="E121" s="12"/>
      <c r="F121" s="12"/>
      <c r="G121" s="12"/>
      <c r="H121" s="12"/>
      <c r="I121" s="12"/>
      <c r="J121" s="12"/>
      <c r="K121" s="30"/>
      <c r="L121" s="30"/>
      <c r="M121" s="30"/>
      <c r="N121" s="30"/>
      <c r="O121" s="30"/>
      <c r="P121" s="30"/>
      <c r="Q121" s="30"/>
      <c r="R121" s="30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>
      <c r="A122" s="30"/>
      <c r="B122" s="30"/>
      <c r="C122" s="12"/>
      <c r="D122" s="12"/>
      <c r="E122" s="12"/>
      <c r="F122" s="12"/>
      <c r="G122" s="12"/>
      <c r="H122" s="12"/>
      <c r="I122" s="12"/>
      <c r="J122" s="12"/>
      <c r="K122" s="30"/>
      <c r="L122" s="30"/>
      <c r="M122" s="30"/>
      <c r="N122" s="30"/>
      <c r="O122" s="30"/>
      <c r="P122" s="30"/>
      <c r="Q122" s="30"/>
      <c r="R122" s="30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:34">
      <c r="A123" s="30"/>
      <c r="B123" s="30"/>
      <c r="C123" s="12"/>
      <c r="D123" s="12"/>
      <c r="E123" s="12"/>
      <c r="F123" s="12"/>
      <c r="G123" s="12"/>
      <c r="H123" s="12"/>
      <c r="I123" s="12"/>
      <c r="J123" s="12"/>
      <c r="K123" s="30"/>
      <c r="L123" s="30"/>
      <c r="M123" s="30"/>
      <c r="N123" s="30"/>
      <c r="O123" s="30"/>
      <c r="P123" s="30"/>
      <c r="Q123" s="30"/>
      <c r="R123" s="30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:34">
      <c r="A124" s="30"/>
      <c r="B124" s="30"/>
      <c r="C124" s="12"/>
      <c r="D124" s="12"/>
      <c r="E124" s="12"/>
      <c r="F124" s="12"/>
      <c r="G124" s="12"/>
      <c r="H124" s="12"/>
      <c r="I124" s="12"/>
      <c r="J124" s="12"/>
      <c r="K124" s="30"/>
      <c r="L124" s="30"/>
      <c r="M124" s="30"/>
      <c r="N124" s="30"/>
      <c r="O124" s="30"/>
      <c r="P124" s="30"/>
      <c r="Q124" s="30"/>
      <c r="R124" s="30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34">
      <c r="A125" s="30"/>
      <c r="B125" s="30"/>
      <c r="C125" s="12"/>
      <c r="D125" s="12"/>
      <c r="E125" s="12"/>
      <c r="F125" s="12"/>
      <c r="G125" s="12"/>
      <c r="H125" s="12"/>
      <c r="I125" s="12"/>
      <c r="J125" s="12"/>
      <c r="K125" s="30"/>
      <c r="L125" s="30"/>
      <c r="M125" s="30"/>
      <c r="N125" s="30"/>
      <c r="O125" s="30"/>
      <c r="P125" s="30"/>
      <c r="Q125" s="30"/>
      <c r="R125" s="30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34">
      <c r="A126" s="30"/>
      <c r="B126" s="30"/>
      <c r="C126" s="12"/>
      <c r="D126" s="12"/>
      <c r="E126" s="12"/>
      <c r="F126" s="12"/>
      <c r="G126" s="12"/>
      <c r="H126" s="12"/>
      <c r="I126" s="12"/>
      <c r="J126" s="12"/>
      <c r="K126" s="30"/>
      <c r="L126" s="30"/>
      <c r="M126" s="30"/>
      <c r="N126" s="30"/>
      <c r="O126" s="30"/>
      <c r="P126" s="30"/>
      <c r="Q126" s="30"/>
      <c r="R126" s="30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:34">
      <c r="A127" s="30"/>
      <c r="B127" s="30"/>
      <c r="C127" s="12"/>
      <c r="D127" s="12"/>
      <c r="E127" s="12"/>
      <c r="F127" s="12"/>
      <c r="G127" s="12"/>
      <c r="H127" s="12"/>
      <c r="I127" s="12"/>
      <c r="J127" s="12"/>
      <c r="K127" s="30"/>
      <c r="L127" s="30"/>
      <c r="M127" s="30"/>
      <c r="N127" s="30"/>
      <c r="O127" s="30"/>
      <c r="P127" s="30"/>
      <c r="Q127" s="30"/>
      <c r="R127" s="30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:34">
      <c r="A128" s="30"/>
      <c r="B128" s="30"/>
      <c r="C128" s="12"/>
      <c r="D128" s="12"/>
      <c r="E128" s="12"/>
      <c r="F128" s="12"/>
      <c r="G128" s="12"/>
      <c r="H128" s="12"/>
      <c r="I128" s="12"/>
      <c r="J128" s="12"/>
      <c r="K128" s="30"/>
      <c r="L128" s="30"/>
      <c r="M128" s="30"/>
      <c r="N128" s="30"/>
      <c r="O128" s="30"/>
      <c r="P128" s="30"/>
      <c r="Q128" s="30"/>
      <c r="R128" s="30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>
      <c r="A129" s="30"/>
      <c r="B129" s="30"/>
      <c r="C129" s="12"/>
      <c r="D129" s="12"/>
      <c r="E129" s="12"/>
      <c r="F129" s="12"/>
      <c r="G129" s="12"/>
      <c r="H129" s="12"/>
      <c r="I129" s="12"/>
      <c r="J129" s="12"/>
      <c r="K129" s="30"/>
      <c r="L129" s="30"/>
      <c r="M129" s="30"/>
      <c r="N129" s="30"/>
      <c r="O129" s="30"/>
      <c r="P129" s="30"/>
      <c r="Q129" s="30"/>
      <c r="R129" s="30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>
      <c r="A130" s="30"/>
      <c r="B130" s="30"/>
      <c r="C130" s="12"/>
      <c r="D130" s="12"/>
      <c r="E130" s="12"/>
      <c r="F130" s="12"/>
      <c r="G130" s="12"/>
      <c r="H130" s="12"/>
      <c r="I130" s="12"/>
      <c r="J130" s="12"/>
      <c r="K130" s="30"/>
      <c r="L130" s="30"/>
      <c r="M130" s="30"/>
      <c r="N130" s="30"/>
      <c r="O130" s="30"/>
      <c r="P130" s="30"/>
      <c r="Q130" s="30"/>
      <c r="R130" s="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>
      <c r="A131" s="30"/>
      <c r="B131" s="30"/>
      <c r="C131" s="12"/>
      <c r="D131" s="12"/>
      <c r="E131" s="12"/>
      <c r="F131" s="12"/>
      <c r="G131" s="12"/>
      <c r="H131" s="12"/>
      <c r="I131" s="12"/>
      <c r="J131" s="12"/>
      <c r="K131" s="30"/>
      <c r="L131" s="30"/>
      <c r="M131" s="30"/>
      <c r="N131" s="30"/>
      <c r="O131" s="30"/>
      <c r="P131" s="30"/>
      <c r="Q131" s="30"/>
      <c r="R131" s="30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>
      <c r="A132" s="30"/>
      <c r="B132" s="30"/>
      <c r="C132" s="12"/>
      <c r="D132" s="12"/>
      <c r="E132" s="12"/>
      <c r="F132" s="12"/>
      <c r="G132" s="12"/>
      <c r="H132" s="12"/>
      <c r="I132" s="12"/>
      <c r="J132" s="12"/>
      <c r="K132" s="30"/>
      <c r="L132" s="30"/>
      <c r="M132" s="30"/>
      <c r="N132" s="30"/>
      <c r="O132" s="30"/>
      <c r="P132" s="30"/>
      <c r="Q132" s="30"/>
      <c r="R132" s="30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>
      <c r="A133" s="30"/>
      <c r="B133" s="30"/>
      <c r="C133" s="12"/>
      <c r="D133" s="12"/>
      <c r="E133" s="12"/>
      <c r="F133" s="12"/>
      <c r="G133" s="12"/>
      <c r="H133" s="12"/>
      <c r="I133" s="12"/>
      <c r="J133" s="12"/>
      <c r="K133" s="30"/>
      <c r="L133" s="30"/>
      <c r="M133" s="30"/>
      <c r="N133" s="30"/>
      <c r="O133" s="30"/>
      <c r="P133" s="30"/>
      <c r="Q133" s="30"/>
      <c r="R133" s="30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>
      <c r="A134" s="30"/>
      <c r="B134" s="30"/>
      <c r="C134" s="12"/>
      <c r="D134" s="12"/>
      <c r="E134" s="12"/>
      <c r="F134" s="12"/>
      <c r="G134" s="12"/>
      <c r="H134" s="12"/>
      <c r="I134" s="12"/>
      <c r="J134" s="12"/>
      <c r="K134" s="30"/>
      <c r="L134" s="30"/>
      <c r="M134" s="30"/>
      <c r="N134" s="30"/>
      <c r="O134" s="30"/>
      <c r="P134" s="30"/>
      <c r="Q134" s="30"/>
      <c r="R134" s="30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>
      <c r="A135" s="30"/>
      <c r="B135" s="30"/>
      <c r="C135" s="12"/>
      <c r="D135" s="12"/>
      <c r="E135" s="12"/>
      <c r="F135" s="12"/>
      <c r="G135" s="12"/>
      <c r="H135" s="12"/>
      <c r="I135" s="12"/>
      <c r="J135" s="12"/>
      <c r="K135" s="30"/>
      <c r="L135" s="30"/>
      <c r="M135" s="30"/>
      <c r="N135" s="30"/>
      <c r="O135" s="30"/>
      <c r="P135" s="30"/>
      <c r="Q135" s="30"/>
      <c r="R135" s="30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>
      <c r="A136" s="30"/>
      <c r="B136" s="30"/>
      <c r="C136" s="12"/>
      <c r="D136" s="12"/>
      <c r="E136" s="12"/>
      <c r="F136" s="12"/>
      <c r="G136" s="12"/>
      <c r="H136" s="12"/>
      <c r="I136" s="12"/>
      <c r="J136" s="12"/>
      <c r="K136" s="30"/>
      <c r="L136" s="30"/>
      <c r="M136" s="30"/>
      <c r="N136" s="30"/>
      <c r="O136" s="30"/>
      <c r="P136" s="30"/>
      <c r="Q136" s="30"/>
      <c r="R136" s="30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>
      <c r="A137" s="30"/>
      <c r="B137" s="30"/>
      <c r="C137" s="12"/>
      <c r="D137" s="12"/>
      <c r="E137" s="12"/>
      <c r="F137" s="12"/>
      <c r="G137" s="12"/>
      <c r="H137" s="12"/>
      <c r="I137" s="12"/>
      <c r="J137" s="12"/>
      <c r="K137" s="30"/>
      <c r="L137" s="30"/>
      <c r="M137" s="30"/>
      <c r="N137" s="30"/>
      <c r="O137" s="30"/>
      <c r="P137" s="30"/>
      <c r="Q137" s="30"/>
      <c r="R137" s="30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>
      <c r="A138" s="30"/>
      <c r="B138" s="30"/>
      <c r="C138" s="12"/>
      <c r="D138" s="12"/>
      <c r="E138" s="12"/>
      <c r="F138" s="12"/>
      <c r="G138" s="12"/>
      <c r="H138" s="12"/>
      <c r="I138" s="12"/>
      <c r="J138" s="12"/>
      <c r="K138" s="30"/>
      <c r="L138" s="30"/>
      <c r="M138" s="30"/>
      <c r="N138" s="30"/>
      <c r="O138" s="30"/>
      <c r="P138" s="30"/>
      <c r="Q138" s="30"/>
      <c r="R138" s="30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>
      <c r="A139" s="30"/>
      <c r="B139" s="30"/>
      <c r="C139" s="12"/>
      <c r="D139" s="12"/>
      <c r="E139" s="12"/>
      <c r="F139" s="12"/>
      <c r="G139" s="12"/>
      <c r="H139" s="12"/>
      <c r="I139" s="12"/>
      <c r="J139" s="12"/>
      <c r="K139" s="30"/>
      <c r="L139" s="30"/>
      <c r="M139" s="30"/>
      <c r="N139" s="30"/>
      <c r="O139" s="30"/>
      <c r="P139" s="30"/>
      <c r="Q139" s="30"/>
      <c r="R139" s="30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>
      <c r="A140" s="30"/>
      <c r="B140" s="30"/>
      <c r="C140" s="12"/>
      <c r="D140" s="12"/>
      <c r="E140" s="12"/>
      <c r="F140" s="12"/>
      <c r="G140" s="12"/>
      <c r="H140" s="12"/>
      <c r="I140" s="12"/>
      <c r="J140" s="12"/>
      <c r="K140" s="30"/>
      <c r="L140" s="30"/>
      <c r="M140" s="30"/>
      <c r="N140" s="30"/>
      <c r="O140" s="30"/>
      <c r="P140" s="30"/>
      <c r="Q140" s="30"/>
      <c r="R140" s="30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>
      <c r="A141" s="30"/>
      <c r="B141" s="30"/>
      <c r="C141" s="12"/>
      <c r="D141" s="12"/>
      <c r="E141" s="12"/>
      <c r="F141" s="12"/>
      <c r="G141" s="12"/>
      <c r="H141" s="12"/>
      <c r="I141" s="12"/>
      <c r="J141" s="12"/>
      <c r="K141" s="30"/>
      <c r="L141" s="30"/>
      <c r="M141" s="30"/>
      <c r="N141" s="30"/>
      <c r="O141" s="30"/>
      <c r="P141" s="30"/>
      <c r="Q141" s="30"/>
      <c r="R141" s="30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>
      <c r="A142" s="30"/>
      <c r="B142" s="30"/>
      <c r="C142" s="12"/>
      <c r="D142" s="12"/>
      <c r="E142" s="12"/>
      <c r="F142" s="12"/>
      <c r="G142" s="12"/>
      <c r="H142" s="12"/>
      <c r="I142" s="12"/>
      <c r="J142" s="12"/>
      <c r="K142" s="30"/>
      <c r="L142" s="30"/>
      <c r="M142" s="30"/>
      <c r="N142" s="30"/>
      <c r="O142" s="30"/>
      <c r="P142" s="30"/>
      <c r="Q142" s="30"/>
      <c r="R142" s="30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>
      <c r="A143" s="30"/>
      <c r="B143" s="30"/>
      <c r="C143" s="12"/>
      <c r="D143" s="12"/>
      <c r="E143" s="12"/>
      <c r="F143" s="12"/>
      <c r="G143" s="12"/>
      <c r="H143" s="12"/>
      <c r="I143" s="12"/>
      <c r="J143" s="12"/>
      <c r="K143" s="30"/>
      <c r="L143" s="30"/>
      <c r="M143" s="30"/>
      <c r="N143" s="30"/>
      <c r="O143" s="30"/>
      <c r="P143" s="30"/>
      <c r="Q143" s="30"/>
      <c r="R143" s="30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>
      <c r="A144" s="30"/>
      <c r="B144" s="30"/>
      <c r="C144" s="12"/>
      <c r="D144" s="12"/>
      <c r="E144" s="12"/>
      <c r="F144" s="12"/>
      <c r="G144" s="12"/>
      <c r="H144" s="12"/>
      <c r="I144" s="12"/>
      <c r="J144" s="12"/>
      <c r="K144" s="30"/>
      <c r="L144" s="30"/>
      <c r="M144" s="30"/>
      <c r="N144" s="30"/>
      <c r="O144" s="30"/>
      <c r="P144" s="30"/>
      <c r="Q144" s="30"/>
      <c r="R144" s="30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>
      <c r="A145" s="30"/>
      <c r="B145" s="30"/>
      <c r="C145" s="12"/>
      <c r="D145" s="12"/>
      <c r="E145" s="12"/>
      <c r="F145" s="12"/>
      <c r="G145" s="12"/>
      <c r="H145" s="12"/>
      <c r="I145" s="12"/>
      <c r="J145" s="12"/>
      <c r="K145" s="30"/>
      <c r="L145" s="30"/>
      <c r="M145" s="30"/>
      <c r="N145" s="30"/>
      <c r="O145" s="30"/>
      <c r="P145" s="30"/>
      <c r="Q145" s="30"/>
      <c r="R145" s="30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>
      <c r="A146" s="30"/>
      <c r="B146" s="30"/>
      <c r="C146" s="12"/>
      <c r="D146" s="12"/>
      <c r="E146" s="12"/>
      <c r="F146" s="12"/>
      <c r="G146" s="12"/>
      <c r="H146" s="12"/>
      <c r="I146" s="12"/>
      <c r="J146" s="12"/>
      <c r="K146" s="30"/>
      <c r="L146" s="30"/>
      <c r="M146" s="30"/>
      <c r="N146" s="30"/>
      <c r="O146" s="30"/>
      <c r="P146" s="30"/>
      <c r="Q146" s="30"/>
      <c r="R146" s="30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>
      <c r="A147" s="30"/>
      <c r="B147" s="30"/>
      <c r="C147" s="12"/>
      <c r="D147" s="12"/>
      <c r="E147" s="12"/>
      <c r="F147" s="12"/>
      <c r="G147" s="12"/>
      <c r="H147" s="12"/>
      <c r="I147" s="12"/>
      <c r="J147" s="12"/>
      <c r="K147" s="30"/>
      <c r="L147" s="30"/>
      <c r="M147" s="30"/>
      <c r="N147" s="30"/>
      <c r="O147" s="30"/>
      <c r="P147" s="30"/>
      <c r="Q147" s="30"/>
      <c r="R147" s="30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>
      <c r="A148" s="30"/>
      <c r="B148" s="30"/>
      <c r="C148" s="12"/>
      <c r="D148" s="12"/>
      <c r="E148" s="12"/>
      <c r="F148" s="12"/>
      <c r="G148" s="12"/>
      <c r="H148" s="12"/>
      <c r="I148" s="12"/>
      <c r="J148" s="12"/>
      <c r="K148" s="30"/>
      <c r="L148" s="30"/>
      <c r="M148" s="30"/>
      <c r="N148" s="30"/>
      <c r="O148" s="30"/>
      <c r="P148" s="30"/>
      <c r="Q148" s="30"/>
      <c r="R148" s="30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>
      <c r="A149" s="30"/>
      <c r="B149" s="30"/>
      <c r="C149" s="12"/>
      <c r="D149" s="12"/>
      <c r="E149" s="12"/>
      <c r="F149" s="12"/>
      <c r="G149" s="12"/>
      <c r="H149" s="12"/>
      <c r="I149" s="12"/>
      <c r="J149" s="12"/>
      <c r="K149" s="30"/>
      <c r="L149" s="30"/>
      <c r="M149" s="30"/>
      <c r="N149" s="30"/>
      <c r="O149" s="30"/>
      <c r="P149" s="30"/>
      <c r="Q149" s="30"/>
      <c r="R149" s="30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>
      <c r="A150" s="30"/>
      <c r="B150" s="30"/>
      <c r="C150" s="12"/>
      <c r="D150" s="12"/>
      <c r="E150" s="12"/>
      <c r="F150" s="12"/>
      <c r="G150" s="12"/>
      <c r="H150" s="12"/>
      <c r="I150" s="12"/>
      <c r="J150" s="12"/>
      <c r="K150" s="30"/>
      <c r="L150" s="30"/>
      <c r="M150" s="30"/>
      <c r="N150" s="30"/>
      <c r="O150" s="30"/>
      <c r="P150" s="30"/>
      <c r="Q150" s="30"/>
      <c r="R150" s="30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>
      <c r="A151" s="30"/>
      <c r="B151" s="30"/>
      <c r="C151" s="12"/>
      <c r="D151" s="12"/>
      <c r="E151" s="12"/>
      <c r="F151" s="12"/>
      <c r="G151" s="12"/>
      <c r="H151" s="12"/>
      <c r="I151" s="12"/>
      <c r="J151" s="12"/>
      <c r="K151" s="30"/>
      <c r="L151" s="30"/>
      <c r="M151" s="30"/>
      <c r="N151" s="30"/>
      <c r="O151" s="30"/>
      <c r="P151" s="30"/>
      <c r="Q151" s="30"/>
      <c r="R151" s="30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>
      <c r="A152" s="30"/>
      <c r="B152" s="30"/>
      <c r="C152" s="12"/>
      <c r="D152" s="12"/>
      <c r="E152" s="12"/>
      <c r="F152" s="12"/>
      <c r="G152" s="12"/>
      <c r="H152" s="12"/>
      <c r="I152" s="12"/>
      <c r="J152" s="12"/>
      <c r="K152" s="30"/>
      <c r="L152" s="30"/>
      <c r="M152" s="30"/>
      <c r="N152" s="30"/>
      <c r="O152" s="30"/>
      <c r="P152" s="30"/>
      <c r="Q152" s="30"/>
      <c r="R152" s="30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>
      <c r="A153" s="30"/>
      <c r="B153" s="30"/>
      <c r="C153" s="12"/>
      <c r="D153" s="12"/>
      <c r="E153" s="12"/>
      <c r="F153" s="12"/>
      <c r="G153" s="12"/>
      <c r="H153" s="12"/>
      <c r="I153" s="12"/>
      <c r="J153" s="12"/>
      <c r="K153" s="30"/>
      <c r="L153" s="30"/>
      <c r="M153" s="30"/>
      <c r="N153" s="30"/>
      <c r="O153" s="30"/>
      <c r="P153" s="30"/>
      <c r="Q153" s="30"/>
      <c r="R153" s="30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>
      <c r="A154" s="30"/>
      <c r="B154" s="30"/>
      <c r="C154" s="12"/>
      <c r="D154" s="12"/>
      <c r="E154" s="12"/>
      <c r="F154" s="12"/>
      <c r="G154" s="12"/>
      <c r="H154" s="12"/>
      <c r="I154" s="12"/>
      <c r="J154" s="12"/>
      <c r="K154" s="30"/>
      <c r="L154" s="30"/>
      <c r="M154" s="30"/>
      <c r="N154" s="30"/>
      <c r="O154" s="30"/>
      <c r="P154" s="30"/>
      <c r="Q154" s="30"/>
      <c r="R154" s="30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>
      <c r="A155" s="30"/>
      <c r="B155" s="30"/>
      <c r="C155" s="12"/>
      <c r="D155" s="12"/>
      <c r="E155" s="12"/>
      <c r="F155" s="12"/>
      <c r="G155" s="12"/>
      <c r="H155" s="12"/>
      <c r="I155" s="12"/>
      <c r="J155" s="12"/>
      <c r="K155" s="30"/>
      <c r="L155" s="30"/>
      <c r="M155" s="30"/>
      <c r="N155" s="30"/>
      <c r="O155" s="30"/>
      <c r="P155" s="30"/>
      <c r="Q155" s="30"/>
      <c r="R155" s="30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>
      <c r="A156" s="30"/>
      <c r="B156" s="30"/>
      <c r="C156" s="12"/>
      <c r="D156" s="12"/>
      <c r="E156" s="12"/>
      <c r="F156" s="12"/>
      <c r="G156" s="12"/>
      <c r="H156" s="12"/>
      <c r="I156" s="12"/>
      <c r="J156" s="12"/>
      <c r="K156" s="30"/>
      <c r="L156" s="30"/>
      <c r="M156" s="30"/>
      <c r="N156" s="30"/>
      <c r="O156" s="30"/>
      <c r="P156" s="30"/>
      <c r="Q156" s="30"/>
      <c r="R156" s="30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>
      <c r="A157" s="30"/>
      <c r="B157" s="30"/>
      <c r="C157" s="12"/>
      <c r="D157" s="12"/>
      <c r="E157" s="12"/>
      <c r="F157" s="12"/>
      <c r="G157" s="12"/>
      <c r="H157" s="12"/>
      <c r="I157" s="12"/>
      <c r="J157" s="12"/>
      <c r="K157" s="30"/>
      <c r="L157" s="30"/>
      <c r="M157" s="30"/>
      <c r="N157" s="30"/>
      <c r="O157" s="30"/>
      <c r="P157" s="30"/>
      <c r="Q157" s="30"/>
      <c r="R157" s="30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>
      <c r="A158" s="30"/>
      <c r="B158" s="30"/>
      <c r="C158" s="12"/>
      <c r="D158" s="12"/>
      <c r="E158" s="12"/>
      <c r="F158" s="12"/>
      <c r="G158" s="12"/>
      <c r="H158" s="12"/>
      <c r="I158" s="12"/>
      <c r="J158" s="12"/>
      <c r="K158" s="30"/>
      <c r="L158" s="30"/>
      <c r="M158" s="30"/>
      <c r="N158" s="30"/>
      <c r="O158" s="30"/>
      <c r="P158" s="30"/>
      <c r="Q158" s="30"/>
      <c r="R158" s="30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>
      <c r="A159" s="30"/>
      <c r="B159" s="30"/>
      <c r="C159" s="12"/>
      <c r="D159" s="12"/>
      <c r="E159" s="12"/>
      <c r="F159" s="12"/>
      <c r="G159" s="12"/>
      <c r="H159" s="12"/>
      <c r="I159" s="12"/>
      <c r="J159" s="12"/>
      <c r="K159" s="30"/>
      <c r="L159" s="30"/>
      <c r="M159" s="30"/>
      <c r="N159" s="30"/>
      <c r="O159" s="30"/>
      <c r="P159" s="30"/>
      <c r="Q159" s="30"/>
      <c r="R159" s="30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>
      <c r="A160" s="30"/>
      <c r="B160" s="30"/>
      <c r="C160" s="12"/>
      <c r="D160" s="12"/>
      <c r="E160" s="12"/>
      <c r="F160" s="12"/>
      <c r="G160" s="12"/>
      <c r="H160" s="12"/>
      <c r="I160" s="12"/>
      <c r="J160" s="12"/>
      <c r="K160" s="30"/>
      <c r="L160" s="30"/>
      <c r="M160" s="30"/>
      <c r="N160" s="30"/>
      <c r="O160" s="30"/>
      <c r="P160" s="30"/>
      <c r="Q160" s="30"/>
      <c r="R160" s="30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>
      <c r="A161" s="30"/>
      <c r="B161" s="30"/>
      <c r="C161" s="12"/>
      <c r="D161" s="12"/>
      <c r="E161" s="12"/>
      <c r="F161" s="12"/>
      <c r="G161" s="12"/>
      <c r="H161" s="12"/>
      <c r="I161" s="12"/>
      <c r="J161" s="12"/>
      <c r="K161" s="30"/>
      <c r="L161" s="30"/>
      <c r="M161" s="30"/>
      <c r="N161" s="30"/>
      <c r="O161" s="30"/>
      <c r="P161" s="30"/>
      <c r="Q161" s="30"/>
      <c r="R161" s="30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>
      <c r="A162" s="30"/>
      <c r="B162" s="30"/>
      <c r="C162" s="12"/>
      <c r="D162" s="12"/>
      <c r="E162" s="12"/>
      <c r="F162" s="12"/>
      <c r="G162" s="12"/>
      <c r="H162" s="12"/>
      <c r="I162" s="12"/>
      <c r="J162" s="12"/>
      <c r="K162" s="30"/>
      <c r="L162" s="30"/>
      <c r="M162" s="30"/>
      <c r="N162" s="30"/>
      <c r="O162" s="30"/>
      <c r="P162" s="30"/>
      <c r="Q162" s="30"/>
      <c r="R162" s="30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30"/>
    </row>
    <row r="164" spans="1:3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30"/>
    </row>
    <row r="165" spans="1:34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30"/>
    </row>
    <row r="166" spans="1:34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30"/>
    </row>
    <row r="167" spans="1:34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30"/>
    </row>
    <row r="168" spans="1:34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30"/>
    </row>
    <row r="169" spans="1:34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30"/>
    </row>
    <row r="170" spans="1:34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30"/>
    </row>
    <row r="171" spans="1:34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30"/>
    </row>
    <row r="172" spans="1:34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30"/>
    </row>
    <row r="173" spans="1:34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30"/>
    </row>
    <row r="174" spans="1:3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30"/>
    </row>
    <row r="175" spans="1:34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30"/>
    </row>
    <row r="176" spans="1:34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30"/>
    </row>
    <row r="177" spans="1:3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30"/>
    </row>
    <row r="178" spans="1:3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30"/>
    </row>
    <row r="179" spans="1:3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</row>
    <row r="180" spans="1:3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</row>
    <row r="181" spans="1:3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</row>
    <row r="182" spans="1:3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</row>
    <row r="183" spans="1:3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</row>
    <row r="184" spans="1:3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</row>
    <row r="185" spans="1:3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</row>
    <row r="186" spans="1:3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</row>
    <row r="187" spans="1:3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spans="1:3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1:3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  <row r="190" spans="1:3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</row>
    <row r="191" spans="1:3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</row>
    <row r="192" spans="1:3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</row>
    <row r="193" spans="1:3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</row>
    <row r="194" spans="1:3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</row>
    <row r="195" spans="1:3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</row>
    <row r="196" spans="1:3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</row>
    <row r="197" spans="1:3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</row>
    <row r="198" spans="1:32">
      <c r="E198" s="12"/>
    </row>
    <row r="199" spans="1:32">
      <c r="E199" s="12"/>
    </row>
    <row r="200" spans="1:32">
      <c r="E200" s="12"/>
    </row>
    <row r="201" spans="1:32">
      <c r="E201" s="12"/>
    </row>
    <row r="202" spans="1:32">
      <c r="E202" s="12"/>
    </row>
    <row r="203" spans="1:32">
      <c r="E203" s="12"/>
    </row>
    <row r="204" spans="1:32">
      <c r="E204" s="12"/>
    </row>
    <row r="205" spans="1:32">
      <c r="E205" s="12"/>
    </row>
    <row r="206" spans="1:32">
      <c r="E206" s="12"/>
    </row>
    <row r="207" spans="1:32">
      <c r="A207"/>
      <c r="B207"/>
      <c r="C207"/>
      <c r="E207" s="12"/>
      <c r="F207"/>
      <c r="G207"/>
      <c r="H207"/>
      <c r="I207"/>
      <c r="J207"/>
      <c r="K207"/>
      <c r="M207"/>
      <c r="N207"/>
      <c r="O207"/>
      <c r="Q207"/>
      <c r="R207"/>
      <c r="S207"/>
      <c r="U207"/>
      <c r="V207"/>
      <c r="W207"/>
      <c r="X207"/>
      <c r="Y207"/>
      <c r="Z207"/>
      <c r="AA207"/>
      <c r="AC207"/>
      <c r="AD207"/>
      <c r="AE207"/>
    </row>
    <row r="208" spans="1:32">
      <c r="A208"/>
      <c r="B208"/>
      <c r="C208"/>
      <c r="E208" s="12"/>
      <c r="F208"/>
      <c r="G208"/>
      <c r="H208"/>
      <c r="I208"/>
      <c r="J208"/>
      <c r="K208"/>
      <c r="M208"/>
      <c r="N208"/>
      <c r="O208"/>
      <c r="Q208"/>
      <c r="R208"/>
      <c r="S208"/>
      <c r="U208"/>
      <c r="V208"/>
      <c r="W208"/>
      <c r="X208"/>
      <c r="Y208"/>
      <c r="Z208"/>
      <c r="AA208"/>
      <c r="AC208"/>
      <c r="AD208"/>
      <c r="AE208"/>
    </row>
    <row r="209" spans="1:31">
      <c r="A209"/>
      <c r="B209"/>
      <c r="C209"/>
      <c r="E209" s="12"/>
      <c r="F209"/>
      <c r="G209"/>
      <c r="H209"/>
      <c r="I209"/>
      <c r="J209"/>
      <c r="K209"/>
      <c r="M209"/>
      <c r="N209"/>
      <c r="O209"/>
      <c r="Q209"/>
      <c r="R209"/>
      <c r="S209"/>
      <c r="U209"/>
      <c r="V209"/>
      <c r="W209"/>
      <c r="X209"/>
      <c r="Y209"/>
      <c r="Z209"/>
      <c r="AA209"/>
      <c r="AC209"/>
      <c r="AD209"/>
      <c r="AE209"/>
    </row>
    <row r="210" spans="1:31">
      <c r="A210"/>
      <c r="B210"/>
      <c r="C210"/>
      <c r="E210" s="12"/>
      <c r="F210"/>
      <c r="G210"/>
      <c r="H210"/>
      <c r="I210"/>
      <c r="J210"/>
      <c r="K210"/>
      <c r="M210"/>
      <c r="N210"/>
      <c r="O210"/>
      <c r="Q210"/>
      <c r="R210"/>
      <c r="S210"/>
      <c r="U210"/>
      <c r="V210"/>
      <c r="W210"/>
      <c r="X210"/>
      <c r="Y210"/>
      <c r="Z210"/>
      <c r="AA210"/>
      <c r="AC210"/>
      <c r="AD210"/>
      <c r="AE210"/>
    </row>
    <row r="211" spans="1:31">
      <c r="A211"/>
      <c r="B211"/>
      <c r="C211"/>
      <c r="E211" s="12"/>
      <c r="F211"/>
      <c r="G211"/>
      <c r="H211"/>
      <c r="I211"/>
      <c r="J211"/>
      <c r="K211"/>
      <c r="M211"/>
      <c r="N211"/>
      <c r="O211"/>
      <c r="Q211"/>
      <c r="R211"/>
      <c r="S211"/>
      <c r="U211"/>
      <c r="V211"/>
      <c r="W211"/>
      <c r="X211"/>
      <c r="Y211"/>
      <c r="Z211"/>
      <c r="AA211"/>
      <c r="AC211"/>
      <c r="AD211"/>
      <c r="AE211"/>
    </row>
    <row r="212" spans="1:31">
      <c r="A212"/>
      <c r="B212"/>
      <c r="C212"/>
      <c r="E212" s="12"/>
      <c r="F212"/>
      <c r="G212"/>
      <c r="H212"/>
      <c r="I212"/>
      <c r="J212"/>
      <c r="K212"/>
      <c r="M212"/>
      <c r="N212"/>
      <c r="O212"/>
      <c r="Q212"/>
      <c r="R212"/>
      <c r="S212"/>
      <c r="U212"/>
      <c r="V212"/>
      <c r="W212"/>
      <c r="X212"/>
      <c r="Y212"/>
      <c r="Z212"/>
      <c r="AA212"/>
      <c r="AC212"/>
      <c r="AD212"/>
      <c r="AE212"/>
    </row>
    <row r="213" spans="1:31">
      <c r="A213"/>
      <c r="B213"/>
      <c r="C213"/>
      <c r="E213" s="12"/>
      <c r="F213"/>
      <c r="G213"/>
      <c r="H213"/>
      <c r="I213"/>
      <c r="J213"/>
      <c r="K213"/>
      <c r="M213"/>
      <c r="N213"/>
      <c r="O213"/>
      <c r="Q213"/>
      <c r="R213"/>
      <c r="S213"/>
      <c r="U213"/>
      <c r="V213"/>
      <c r="W213"/>
      <c r="X213"/>
      <c r="Y213"/>
      <c r="Z213"/>
      <c r="AA213"/>
      <c r="AC213"/>
      <c r="AD213"/>
      <c r="AE213"/>
    </row>
    <row r="214" spans="1:31">
      <c r="A214"/>
      <c r="B214"/>
      <c r="C214"/>
      <c r="F214"/>
      <c r="G214"/>
      <c r="H214"/>
      <c r="I214"/>
      <c r="J214"/>
      <c r="K214"/>
      <c r="M214"/>
      <c r="N214"/>
      <c r="O214"/>
      <c r="Q214"/>
      <c r="R214"/>
      <c r="S214"/>
      <c r="U214"/>
      <c r="V214"/>
      <c r="W214"/>
      <c r="X214"/>
      <c r="Y214"/>
      <c r="Z214"/>
      <c r="AA214"/>
      <c r="AC214"/>
      <c r="AD214"/>
      <c r="AE214"/>
    </row>
    <row r="215" spans="1:31">
      <c r="A215"/>
      <c r="B215"/>
      <c r="C215"/>
      <c r="F215"/>
      <c r="G215"/>
      <c r="H215"/>
      <c r="I215"/>
      <c r="J215"/>
      <c r="K215"/>
      <c r="M215"/>
      <c r="N215"/>
      <c r="O215"/>
      <c r="Q215"/>
      <c r="R215"/>
      <c r="S215"/>
      <c r="U215"/>
      <c r="V215"/>
      <c r="W215"/>
      <c r="X215"/>
      <c r="Y215"/>
      <c r="Z215"/>
      <c r="AA215"/>
      <c r="AC215"/>
      <c r="AD215"/>
      <c r="AE215"/>
    </row>
    <row r="216" spans="1:31">
      <c r="A216"/>
      <c r="B216"/>
      <c r="C216"/>
      <c r="F216"/>
      <c r="G216"/>
      <c r="H216"/>
      <c r="I216"/>
      <c r="J216"/>
      <c r="K216"/>
      <c r="M216"/>
      <c r="N216"/>
      <c r="O216"/>
      <c r="Q216"/>
      <c r="R216"/>
      <c r="S216"/>
      <c r="U216"/>
      <c r="V216"/>
      <c r="W216"/>
      <c r="X216"/>
      <c r="Y216"/>
      <c r="Z216"/>
      <c r="AA216"/>
      <c r="AC216"/>
      <c r="AD216"/>
      <c r="AE216"/>
    </row>
    <row r="217" spans="1:31">
      <c r="A217"/>
      <c r="B217"/>
      <c r="C217"/>
      <c r="F217"/>
      <c r="G217"/>
      <c r="H217"/>
      <c r="I217"/>
      <c r="J217"/>
      <c r="K217"/>
      <c r="M217"/>
      <c r="N217"/>
      <c r="O217"/>
      <c r="Q217"/>
      <c r="R217"/>
      <c r="S217"/>
      <c r="U217"/>
      <c r="V217"/>
      <c r="W217"/>
      <c r="X217"/>
      <c r="Y217"/>
      <c r="Z217"/>
      <c r="AA217"/>
      <c r="AC217"/>
      <c r="AD217"/>
      <c r="AE217"/>
    </row>
    <row r="218" spans="1:31">
      <c r="A218"/>
      <c r="B218"/>
      <c r="C218"/>
      <c r="F218"/>
      <c r="G218"/>
      <c r="H218"/>
      <c r="I218"/>
      <c r="J218"/>
      <c r="K218"/>
      <c r="M218"/>
      <c r="N218"/>
      <c r="O218"/>
      <c r="Q218"/>
      <c r="R218"/>
      <c r="S218"/>
      <c r="U218"/>
      <c r="V218"/>
      <c r="W218"/>
      <c r="X218"/>
      <c r="Y218"/>
      <c r="Z218"/>
      <c r="AA218"/>
      <c r="AC218"/>
      <c r="AD218"/>
      <c r="AE218"/>
    </row>
    <row r="219" spans="1:31">
      <c r="A219"/>
      <c r="B219"/>
      <c r="C219"/>
      <c r="F219"/>
      <c r="G219"/>
      <c r="H219"/>
      <c r="I219"/>
      <c r="J219"/>
      <c r="K219"/>
      <c r="M219"/>
      <c r="N219"/>
      <c r="O219"/>
      <c r="Q219"/>
      <c r="R219"/>
      <c r="S219"/>
      <c r="U219"/>
      <c r="V219"/>
      <c r="W219"/>
      <c r="X219"/>
      <c r="Y219"/>
      <c r="Z219"/>
      <c r="AA219"/>
      <c r="AC219"/>
      <c r="AD219"/>
      <c r="AE219"/>
    </row>
    <row r="220" spans="1:31">
      <c r="A220"/>
      <c r="B220"/>
      <c r="C220"/>
      <c r="F220"/>
      <c r="G220"/>
      <c r="H220"/>
      <c r="I220"/>
      <c r="J220"/>
      <c r="K220"/>
      <c r="M220"/>
      <c r="N220"/>
      <c r="O220"/>
      <c r="Q220"/>
      <c r="R220"/>
      <c r="S220"/>
      <c r="U220"/>
      <c r="V220"/>
      <c r="W220"/>
      <c r="X220"/>
      <c r="Y220"/>
      <c r="Z220"/>
      <c r="AA220"/>
      <c r="AC220"/>
      <c r="AD220"/>
      <c r="AE220"/>
    </row>
    <row r="221" spans="1:31">
      <c r="A221"/>
      <c r="B221"/>
      <c r="C221"/>
      <c r="F221"/>
      <c r="G221"/>
      <c r="H221"/>
      <c r="I221"/>
      <c r="J221"/>
      <c r="K221"/>
      <c r="M221"/>
      <c r="N221"/>
      <c r="O221"/>
      <c r="Q221"/>
      <c r="R221"/>
      <c r="S221"/>
      <c r="U221"/>
      <c r="V221"/>
      <c r="W221"/>
      <c r="X221"/>
      <c r="Y221"/>
      <c r="Z221"/>
      <c r="AA221"/>
      <c r="AC221"/>
      <c r="AD221"/>
      <c r="AE221"/>
    </row>
    <row r="222" spans="1:31">
      <c r="A222"/>
      <c r="B222"/>
      <c r="C222"/>
      <c r="F222"/>
      <c r="G222"/>
      <c r="H222"/>
      <c r="I222"/>
      <c r="J222"/>
      <c r="K222"/>
      <c r="M222"/>
      <c r="N222"/>
      <c r="O222"/>
      <c r="Q222"/>
      <c r="R222"/>
      <c r="S222"/>
      <c r="U222"/>
      <c r="V222"/>
      <c r="W222"/>
      <c r="X222"/>
      <c r="Y222"/>
      <c r="Z222"/>
      <c r="AA222"/>
      <c r="AC222"/>
      <c r="AD222"/>
      <c r="AE222"/>
    </row>
    <row r="223" spans="1:31">
      <c r="A223"/>
      <c r="C223"/>
      <c r="E223"/>
      <c r="F223"/>
      <c r="G223"/>
      <c r="H223"/>
      <c r="I223"/>
      <c r="J223"/>
      <c r="K223"/>
      <c r="M223"/>
      <c r="N223"/>
      <c r="O223"/>
      <c r="Q223"/>
      <c r="R223"/>
      <c r="S223"/>
      <c r="U223"/>
      <c r="V223"/>
      <c r="W223"/>
      <c r="X223"/>
      <c r="Y223"/>
      <c r="Z223"/>
      <c r="AA223"/>
      <c r="AC223"/>
      <c r="AD223"/>
      <c r="AE223"/>
    </row>
    <row r="224" spans="1:31">
      <c r="A224"/>
      <c r="C224"/>
      <c r="E224"/>
      <c r="F224"/>
      <c r="G224"/>
      <c r="H224"/>
      <c r="I224"/>
      <c r="J224"/>
      <c r="K224"/>
      <c r="M224"/>
      <c r="N224"/>
      <c r="O224"/>
      <c r="Q224"/>
      <c r="R224"/>
      <c r="S224"/>
      <c r="U224"/>
      <c r="V224"/>
      <c r="W224"/>
      <c r="X224"/>
      <c r="Y224"/>
      <c r="Z224"/>
      <c r="AA224"/>
      <c r="AC224"/>
      <c r="AD224"/>
      <c r="AE224"/>
    </row>
    <row r="225" spans="1:31">
      <c r="A225"/>
      <c r="C225"/>
      <c r="E225"/>
      <c r="F225"/>
      <c r="G225"/>
      <c r="H225"/>
      <c r="I225"/>
      <c r="J225"/>
      <c r="K225"/>
      <c r="M225"/>
      <c r="N225"/>
      <c r="O225"/>
      <c r="Q225"/>
      <c r="R225"/>
      <c r="S225"/>
      <c r="U225"/>
      <c r="V225"/>
      <c r="W225"/>
      <c r="X225"/>
      <c r="Y225"/>
      <c r="Z225"/>
      <c r="AA225"/>
      <c r="AC225"/>
      <c r="AD225"/>
      <c r="AE225"/>
    </row>
    <row r="226" spans="1:31">
      <c r="A226"/>
      <c r="C226"/>
      <c r="E226"/>
      <c r="F226"/>
      <c r="G226"/>
      <c r="H226"/>
      <c r="I226"/>
      <c r="J226"/>
      <c r="K226"/>
      <c r="M226"/>
      <c r="N226"/>
      <c r="O226"/>
      <c r="Q226"/>
      <c r="R226"/>
      <c r="S226"/>
      <c r="U226"/>
      <c r="V226"/>
      <c r="W226"/>
      <c r="X226"/>
      <c r="Y226"/>
      <c r="Z226"/>
      <c r="AA226"/>
      <c r="AC226"/>
      <c r="AD226"/>
      <c r="AE226"/>
    </row>
    <row r="227" spans="1:31">
      <c r="A227"/>
      <c r="C227"/>
      <c r="E227"/>
      <c r="F227"/>
      <c r="G227"/>
      <c r="H227"/>
      <c r="I227"/>
      <c r="J227"/>
      <c r="K227"/>
      <c r="M227"/>
      <c r="N227"/>
      <c r="O227"/>
      <c r="Q227"/>
      <c r="R227"/>
      <c r="S227"/>
      <c r="U227"/>
      <c r="V227"/>
      <c r="W227"/>
      <c r="X227"/>
      <c r="Y227"/>
      <c r="Z227"/>
      <c r="AA227"/>
      <c r="AC227"/>
      <c r="AD227"/>
      <c r="AE227"/>
    </row>
    <row r="228" spans="1:31">
      <c r="A228"/>
      <c r="B228" s="128"/>
      <c r="C228"/>
      <c r="E228"/>
      <c r="F228"/>
      <c r="G228"/>
      <c r="H228"/>
      <c r="I228"/>
      <c r="J228"/>
      <c r="K228"/>
      <c r="M228"/>
      <c r="N228"/>
      <c r="O228"/>
      <c r="Q228"/>
      <c r="R228"/>
      <c r="S228"/>
      <c r="U228"/>
      <c r="V228"/>
      <c r="W228"/>
      <c r="X228"/>
      <c r="Y228"/>
      <c r="Z228"/>
      <c r="AA228"/>
      <c r="AC228"/>
      <c r="AD228"/>
      <c r="AE228"/>
    </row>
    <row r="229" spans="1:31">
      <c r="A229"/>
      <c r="C229"/>
      <c r="E229"/>
      <c r="F229"/>
      <c r="G229"/>
      <c r="H229"/>
      <c r="I229"/>
      <c r="J229"/>
      <c r="K229"/>
      <c r="M229"/>
      <c r="N229"/>
      <c r="O229"/>
      <c r="Q229"/>
      <c r="R229"/>
      <c r="S229"/>
      <c r="U229"/>
      <c r="V229"/>
      <c r="W229"/>
      <c r="X229"/>
      <c r="Y229"/>
      <c r="Z229"/>
      <c r="AA229"/>
      <c r="AC229"/>
      <c r="AD229"/>
      <c r="AE229"/>
    </row>
    <row r="230" spans="1:31">
      <c r="A230"/>
      <c r="C230"/>
      <c r="E230"/>
      <c r="F230"/>
      <c r="G230"/>
      <c r="H230"/>
      <c r="I230"/>
      <c r="J230"/>
      <c r="K230"/>
      <c r="M230"/>
      <c r="N230"/>
      <c r="O230"/>
      <c r="Q230"/>
      <c r="R230"/>
      <c r="S230"/>
      <c r="U230"/>
      <c r="V230"/>
      <c r="W230"/>
      <c r="X230"/>
      <c r="Y230"/>
      <c r="Z230"/>
      <c r="AA230"/>
      <c r="AC230"/>
      <c r="AD230"/>
      <c r="AE230"/>
    </row>
    <row r="231" spans="1:31">
      <c r="A231"/>
      <c r="C231"/>
      <c r="E231"/>
      <c r="F231"/>
      <c r="G231"/>
      <c r="H231"/>
      <c r="I231"/>
      <c r="J231"/>
      <c r="K231"/>
      <c r="M231"/>
      <c r="N231"/>
      <c r="O231"/>
      <c r="Q231"/>
      <c r="R231"/>
      <c r="S231"/>
      <c r="U231"/>
      <c r="V231"/>
      <c r="W231"/>
      <c r="X231"/>
      <c r="Y231"/>
      <c r="Z231"/>
      <c r="AA231"/>
      <c r="AC231"/>
      <c r="AD231"/>
      <c r="AE231"/>
    </row>
    <row r="232" spans="1:31">
      <c r="A232"/>
      <c r="C232"/>
      <c r="E232"/>
      <c r="F232"/>
      <c r="G232"/>
      <c r="H232"/>
      <c r="I232"/>
      <c r="J232"/>
      <c r="K232"/>
      <c r="M232"/>
      <c r="N232"/>
      <c r="O232"/>
      <c r="Q232"/>
      <c r="R232"/>
      <c r="S232"/>
      <c r="U232"/>
      <c r="V232"/>
      <c r="W232"/>
      <c r="X232"/>
      <c r="Y232"/>
      <c r="Z232"/>
      <c r="AA232"/>
      <c r="AC232"/>
      <c r="AD232"/>
      <c r="AE232"/>
    </row>
    <row r="233" spans="1:31">
      <c r="A233"/>
      <c r="C233"/>
      <c r="E233"/>
      <c r="F233"/>
      <c r="G233"/>
      <c r="H233"/>
      <c r="I233"/>
      <c r="J233"/>
      <c r="K233"/>
      <c r="M233"/>
      <c r="N233"/>
      <c r="O233"/>
      <c r="Q233"/>
      <c r="R233"/>
      <c r="S233"/>
      <c r="U233"/>
      <c r="V233"/>
      <c r="W233"/>
      <c r="X233"/>
      <c r="Y233"/>
      <c r="Z233"/>
      <c r="AA233"/>
      <c r="AC233"/>
      <c r="AD233"/>
      <c r="AE233"/>
    </row>
    <row r="234" spans="1:31">
      <c r="A234"/>
      <c r="C234"/>
      <c r="E234"/>
      <c r="F234"/>
      <c r="G234"/>
      <c r="H234"/>
      <c r="I234"/>
      <c r="J234"/>
      <c r="K234"/>
      <c r="M234"/>
      <c r="N234"/>
      <c r="O234"/>
      <c r="Q234"/>
      <c r="R234"/>
      <c r="S234"/>
      <c r="U234"/>
      <c r="V234"/>
      <c r="W234"/>
      <c r="X234"/>
      <c r="Y234"/>
      <c r="Z234"/>
      <c r="AA234"/>
      <c r="AC234"/>
      <c r="AD234"/>
      <c r="AE234"/>
    </row>
    <row r="235" spans="1:31">
      <c r="A235"/>
      <c r="C235"/>
      <c r="E235"/>
      <c r="F235"/>
      <c r="G235"/>
      <c r="H235"/>
      <c r="I235"/>
      <c r="J235"/>
      <c r="K235"/>
      <c r="M235"/>
      <c r="N235"/>
      <c r="O235"/>
      <c r="Q235"/>
      <c r="R235"/>
      <c r="S235"/>
      <c r="U235"/>
      <c r="V235"/>
      <c r="W235"/>
      <c r="X235"/>
      <c r="Y235"/>
      <c r="Z235"/>
      <c r="AA235"/>
      <c r="AC235"/>
      <c r="AD235"/>
      <c r="AE235"/>
    </row>
    <row r="236" spans="1:31">
      <c r="A236"/>
      <c r="C236"/>
      <c r="E236"/>
      <c r="F236"/>
      <c r="G236"/>
      <c r="H236"/>
      <c r="I236"/>
      <c r="J236"/>
      <c r="K236"/>
      <c r="M236"/>
      <c r="N236"/>
      <c r="O236"/>
      <c r="Q236"/>
      <c r="R236"/>
      <c r="S236"/>
      <c r="U236"/>
      <c r="V236"/>
      <c r="W236"/>
      <c r="X236"/>
      <c r="Y236"/>
      <c r="Z236"/>
      <c r="AA236"/>
      <c r="AC236"/>
      <c r="AD236"/>
      <c r="AE236"/>
    </row>
    <row r="237" spans="1:31">
      <c r="A237"/>
      <c r="C237"/>
      <c r="E237"/>
      <c r="F237"/>
      <c r="G237"/>
      <c r="H237"/>
      <c r="I237"/>
      <c r="J237"/>
      <c r="K237"/>
      <c r="M237"/>
      <c r="N237"/>
      <c r="O237"/>
      <c r="Q237"/>
      <c r="R237"/>
      <c r="S237"/>
      <c r="U237"/>
      <c r="V237"/>
      <c r="W237"/>
      <c r="X237"/>
      <c r="Y237"/>
      <c r="Z237"/>
      <c r="AA237"/>
      <c r="AC237"/>
      <c r="AD237"/>
      <c r="AE237"/>
    </row>
    <row r="238" spans="1:31">
      <c r="A238"/>
      <c r="C238"/>
      <c r="E238"/>
      <c r="F238"/>
      <c r="G238"/>
      <c r="H238"/>
      <c r="I238"/>
      <c r="J238"/>
      <c r="K238"/>
      <c r="M238"/>
      <c r="N238"/>
      <c r="O238"/>
      <c r="Q238"/>
      <c r="R238"/>
      <c r="S238"/>
      <c r="U238"/>
      <c r="V238"/>
      <c r="W238"/>
      <c r="X238"/>
      <c r="Y238"/>
      <c r="Z238"/>
      <c r="AA238"/>
      <c r="AC238"/>
      <c r="AD238"/>
      <c r="AE238"/>
    </row>
    <row r="239" spans="1:31">
      <c r="A239"/>
      <c r="B239"/>
      <c r="C239"/>
    </row>
    <row r="240" spans="1:31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</sheetData>
  <sortState ref="V17:AA19">
    <sortCondition descending="1" ref="V17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8"/>
  <sheetViews>
    <sheetView zoomScale="83" zoomScaleNormal="83" zoomScalePageLayoutView="83" workbookViewId="0">
      <selection activeCell="A2" sqref="A2"/>
    </sheetView>
  </sheetViews>
  <sheetFormatPr baseColWidth="10" defaultColWidth="8.7109375" defaultRowHeight="13" x14ac:dyDescent="0"/>
  <cols>
    <col min="1" max="1" width="3.7109375" style="75" customWidth="1"/>
    <col min="2" max="2" width="3.42578125" style="75" customWidth="1"/>
    <col min="3" max="3" width="6.7109375" style="75" customWidth="1"/>
    <col min="4" max="4" width="23.42578125" style="76" customWidth="1"/>
    <col min="5" max="5" width="1.28515625" style="75" customWidth="1"/>
    <col min="6" max="6" width="24.85546875" style="76" customWidth="1"/>
    <col min="7" max="7" width="3.42578125" style="75" customWidth="1"/>
    <col min="8" max="8" width="1.42578125" style="75" customWidth="1"/>
    <col min="9" max="9" width="3.7109375" style="75" customWidth="1"/>
    <col min="10" max="10" width="15.5703125" style="43" customWidth="1"/>
    <col min="11" max="11" width="6.5703125" style="139" customWidth="1"/>
    <col min="12" max="12" width="1.42578125" style="43" customWidth="1"/>
    <col min="13" max="13" width="23.28515625" style="41" customWidth="1"/>
    <col min="14" max="16" width="7.42578125" style="12" customWidth="1"/>
    <col min="17" max="17" width="8.7109375" style="12" customWidth="1"/>
    <col min="18" max="18" width="8.7109375" style="12"/>
    <col min="19" max="19" width="3.5703125" style="16" customWidth="1"/>
    <col min="20" max="20" width="3.5703125" style="12" customWidth="1"/>
    <col min="21" max="21" width="3.7109375" style="75" customWidth="1"/>
    <col min="22" max="22" width="3.42578125" style="75" customWidth="1"/>
    <col min="23" max="23" width="6.7109375" style="75" customWidth="1"/>
    <col min="24" max="24" width="15.85546875" style="76" customWidth="1"/>
    <col min="25" max="25" width="1.28515625" style="75" customWidth="1"/>
    <col min="26" max="26" width="19.28515625" style="76" customWidth="1"/>
    <col min="27" max="27" width="3.42578125" style="75" customWidth="1"/>
    <col min="28" max="28" width="1.42578125" style="75" customWidth="1"/>
    <col min="29" max="29" width="3.7109375" style="75" customWidth="1"/>
    <col min="30" max="30" width="10.7109375" style="43" customWidth="1"/>
    <col min="31" max="31" width="6.5703125" style="139" customWidth="1"/>
    <col min="32" max="16384" width="8.7109375" style="1"/>
  </cols>
  <sheetData>
    <row r="1" spans="1:34" s="8" customFormat="1" ht="17">
      <c r="A1" s="88" t="s">
        <v>749</v>
      </c>
      <c r="B1" s="68"/>
      <c r="C1" s="68"/>
      <c r="D1" s="69"/>
      <c r="E1" s="68"/>
      <c r="F1" s="67"/>
      <c r="G1" s="68"/>
      <c r="H1" s="68"/>
      <c r="I1" s="68"/>
      <c r="J1" s="69"/>
      <c r="K1" s="133"/>
      <c r="L1" s="70"/>
      <c r="M1" s="41"/>
      <c r="N1" s="12"/>
      <c r="O1" s="12"/>
      <c r="P1" s="12"/>
      <c r="Q1" s="12"/>
      <c r="R1" s="12"/>
      <c r="S1" s="16" t="s">
        <v>722</v>
      </c>
      <c r="T1" s="71"/>
      <c r="U1" s="154" t="s">
        <v>621</v>
      </c>
      <c r="V1" s="157"/>
      <c r="W1" s="158"/>
      <c r="X1" s="157"/>
      <c r="Y1" s="157"/>
      <c r="Z1" s="158"/>
      <c r="AA1" s="68"/>
      <c r="AB1" s="68"/>
      <c r="AC1" s="68"/>
      <c r="AD1" s="69"/>
      <c r="AE1" s="133"/>
    </row>
    <row r="2" spans="1:34">
      <c r="A2" s="72"/>
      <c r="B2" s="72"/>
      <c r="C2" s="72"/>
      <c r="D2" s="73"/>
      <c r="E2" s="74"/>
      <c r="F2" s="73"/>
      <c r="G2" s="72"/>
      <c r="H2" s="72"/>
      <c r="I2" s="72"/>
      <c r="J2" s="73"/>
      <c r="K2" s="134"/>
      <c r="L2" s="70"/>
      <c r="M2" s="148" t="s">
        <v>435</v>
      </c>
      <c r="N2" s="149" t="s">
        <v>430</v>
      </c>
      <c r="O2" s="149" t="s">
        <v>425</v>
      </c>
      <c r="P2" s="149" t="s">
        <v>428</v>
      </c>
      <c r="Q2" s="149" t="s">
        <v>429</v>
      </c>
      <c r="S2" s="16">
        <v>27</v>
      </c>
      <c r="T2" s="16"/>
      <c r="U2" s="16" t="s">
        <v>442</v>
      </c>
      <c r="V2" s="16" t="s">
        <v>433</v>
      </c>
      <c r="W2" s="16">
        <v>2011</v>
      </c>
      <c r="X2" s="14" t="s">
        <v>286</v>
      </c>
      <c r="Y2" s="63" t="s">
        <v>272</v>
      </c>
      <c r="Z2" s="17" t="s">
        <v>344</v>
      </c>
      <c r="AA2" s="16">
        <v>2</v>
      </c>
      <c r="AB2" s="63" t="s">
        <v>272</v>
      </c>
      <c r="AC2" s="16">
        <v>0</v>
      </c>
      <c r="AD2" s="17" t="s">
        <v>502</v>
      </c>
      <c r="AE2" s="26">
        <v>3190</v>
      </c>
    </row>
    <row r="3" spans="1:34">
      <c r="A3" s="16" t="s">
        <v>452</v>
      </c>
      <c r="B3" s="16" t="s">
        <v>433</v>
      </c>
      <c r="C3" s="16">
        <v>1987</v>
      </c>
      <c r="D3" s="17" t="s">
        <v>289</v>
      </c>
      <c r="E3" s="24" t="s">
        <v>272</v>
      </c>
      <c r="F3" s="14" t="s">
        <v>369</v>
      </c>
      <c r="G3" s="16">
        <v>3</v>
      </c>
      <c r="H3" s="24" t="s">
        <v>272</v>
      </c>
      <c r="I3" s="16">
        <v>5</v>
      </c>
      <c r="J3" s="41"/>
      <c r="K3" s="26">
        <v>5120</v>
      </c>
      <c r="L3" s="79"/>
      <c r="M3" s="151" t="s">
        <v>286</v>
      </c>
      <c r="N3" s="152">
        <v>23</v>
      </c>
      <c r="O3" s="152">
        <v>78</v>
      </c>
      <c r="P3" s="165">
        <v>66</v>
      </c>
      <c r="Q3" s="153">
        <f t="shared" ref="Q3:Q28" si="0">PRODUCT(P3/O3)</f>
        <v>0.84615384615384615</v>
      </c>
      <c r="S3" s="16">
        <v>22</v>
      </c>
      <c r="T3" s="16"/>
      <c r="U3" s="16" t="s">
        <v>442</v>
      </c>
      <c r="V3" s="16" t="s">
        <v>433</v>
      </c>
      <c r="W3" s="16">
        <v>2011</v>
      </c>
      <c r="X3" s="14" t="s">
        <v>197</v>
      </c>
      <c r="Y3" s="63" t="s">
        <v>272</v>
      </c>
      <c r="Z3" s="17" t="s">
        <v>282</v>
      </c>
      <c r="AA3" s="16">
        <v>2</v>
      </c>
      <c r="AB3" s="63" t="s">
        <v>272</v>
      </c>
      <c r="AC3" s="16">
        <v>0</v>
      </c>
      <c r="AD3" s="17" t="s">
        <v>501</v>
      </c>
      <c r="AE3" s="26">
        <v>2204</v>
      </c>
    </row>
    <row r="4" spans="1:34">
      <c r="A4" s="16" t="s">
        <v>445</v>
      </c>
      <c r="B4" s="16" t="s">
        <v>433</v>
      </c>
      <c r="C4" s="16">
        <v>1987</v>
      </c>
      <c r="D4" s="14" t="s">
        <v>369</v>
      </c>
      <c r="E4" s="24" t="s">
        <v>272</v>
      </c>
      <c r="F4" s="17" t="s">
        <v>289</v>
      </c>
      <c r="G4" s="16">
        <v>6</v>
      </c>
      <c r="H4" s="24" t="s">
        <v>272</v>
      </c>
      <c r="I4" s="16">
        <v>1</v>
      </c>
      <c r="J4" s="41"/>
      <c r="K4" s="26">
        <v>5795</v>
      </c>
      <c r="L4" s="79"/>
      <c r="M4" s="151" t="s">
        <v>282</v>
      </c>
      <c r="N4" s="152">
        <v>24</v>
      </c>
      <c r="O4" s="152">
        <v>88</v>
      </c>
      <c r="P4" s="165">
        <v>43</v>
      </c>
      <c r="Q4" s="153">
        <f t="shared" si="0"/>
        <v>0.48863636363636365</v>
      </c>
      <c r="R4" s="150" t="s">
        <v>565</v>
      </c>
      <c r="S4" s="16">
        <v>21</v>
      </c>
      <c r="U4" s="16" t="s">
        <v>449</v>
      </c>
      <c r="V4" s="16" t="s">
        <v>433</v>
      </c>
      <c r="W4" s="16">
        <v>1998</v>
      </c>
      <c r="X4" s="14" t="s">
        <v>288</v>
      </c>
      <c r="Y4" s="24" t="s">
        <v>272</v>
      </c>
      <c r="Z4" s="17" t="s">
        <v>20</v>
      </c>
      <c r="AA4" s="16">
        <v>2</v>
      </c>
      <c r="AB4" s="64" t="s">
        <v>272</v>
      </c>
      <c r="AC4" s="16">
        <v>0</v>
      </c>
      <c r="AD4" s="41" t="s">
        <v>336</v>
      </c>
      <c r="AE4" s="137">
        <v>2015</v>
      </c>
    </row>
    <row r="5" spans="1:34">
      <c r="A5" s="16"/>
      <c r="B5" s="16"/>
      <c r="C5" s="16"/>
      <c r="D5" s="17"/>
      <c r="E5" s="24"/>
      <c r="F5" s="17"/>
      <c r="G5" s="16"/>
      <c r="H5" s="24"/>
      <c r="I5" s="16"/>
      <c r="J5" s="41"/>
      <c r="K5" s="26"/>
      <c r="L5" s="79"/>
      <c r="M5" s="151" t="s">
        <v>197</v>
      </c>
      <c r="N5" s="152">
        <v>13</v>
      </c>
      <c r="O5" s="152">
        <v>44</v>
      </c>
      <c r="P5" s="165">
        <v>32</v>
      </c>
      <c r="Q5" s="153">
        <f t="shared" si="0"/>
        <v>0.72727272727272729</v>
      </c>
      <c r="R5" s="150" t="s">
        <v>565</v>
      </c>
      <c r="S5" s="16">
        <v>18</v>
      </c>
      <c r="T5" s="16"/>
      <c r="U5" s="16" t="s">
        <v>450</v>
      </c>
      <c r="V5" s="16" t="s">
        <v>433</v>
      </c>
      <c r="W5" s="16">
        <v>2011</v>
      </c>
      <c r="X5" s="14" t="s">
        <v>286</v>
      </c>
      <c r="Y5" s="63" t="s">
        <v>272</v>
      </c>
      <c r="Z5" s="17" t="s">
        <v>344</v>
      </c>
      <c r="AA5" s="16">
        <v>2</v>
      </c>
      <c r="AB5" s="63" t="s">
        <v>272</v>
      </c>
      <c r="AC5" s="16">
        <v>0</v>
      </c>
      <c r="AD5" s="17" t="s">
        <v>509</v>
      </c>
      <c r="AE5" s="26">
        <v>2021</v>
      </c>
    </row>
    <row r="6" spans="1:34">
      <c r="A6" s="16" t="s">
        <v>452</v>
      </c>
      <c r="B6" s="16" t="s">
        <v>433</v>
      </c>
      <c r="C6" s="16">
        <v>1987</v>
      </c>
      <c r="D6" s="17" t="s">
        <v>197</v>
      </c>
      <c r="E6" s="24" t="s">
        <v>272</v>
      </c>
      <c r="F6" s="14" t="s">
        <v>282</v>
      </c>
      <c r="G6" s="16">
        <v>5</v>
      </c>
      <c r="H6" s="24" t="s">
        <v>272</v>
      </c>
      <c r="I6" s="16">
        <v>9</v>
      </c>
      <c r="J6" s="41"/>
      <c r="K6" s="26">
        <v>2047</v>
      </c>
      <c r="L6" s="79"/>
      <c r="M6" s="151" t="s">
        <v>345</v>
      </c>
      <c r="N6" s="152">
        <v>13</v>
      </c>
      <c r="O6" s="152">
        <v>53</v>
      </c>
      <c r="P6" s="165">
        <v>30</v>
      </c>
      <c r="Q6" s="153">
        <f t="shared" si="0"/>
        <v>0.56603773584905659</v>
      </c>
      <c r="S6" s="16">
        <v>16</v>
      </c>
      <c r="U6" s="16" t="s">
        <v>450</v>
      </c>
      <c r="V6" s="16" t="s">
        <v>433</v>
      </c>
      <c r="W6" s="16">
        <v>1991</v>
      </c>
      <c r="X6" s="17" t="s">
        <v>370</v>
      </c>
      <c r="Y6" s="24" t="s">
        <v>272</v>
      </c>
      <c r="Z6" s="14" t="s">
        <v>287</v>
      </c>
      <c r="AA6" s="16">
        <v>2</v>
      </c>
      <c r="AB6" s="24" t="s">
        <v>272</v>
      </c>
      <c r="AC6" s="16">
        <v>18</v>
      </c>
      <c r="AD6" s="41"/>
      <c r="AE6" s="26">
        <v>2687</v>
      </c>
    </row>
    <row r="7" spans="1:34">
      <c r="A7" s="16" t="s">
        <v>445</v>
      </c>
      <c r="B7" s="16" t="s">
        <v>433</v>
      </c>
      <c r="C7" s="16">
        <v>1987</v>
      </c>
      <c r="D7" s="17" t="s">
        <v>282</v>
      </c>
      <c r="E7" s="24"/>
      <c r="F7" s="17" t="s">
        <v>197</v>
      </c>
      <c r="G7" s="16">
        <v>1</v>
      </c>
      <c r="H7" s="24" t="s">
        <v>272</v>
      </c>
      <c r="I7" s="16">
        <v>1</v>
      </c>
      <c r="J7" s="41"/>
      <c r="K7" s="26">
        <v>2760</v>
      </c>
      <c r="L7" s="79"/>
      <c r="M7" s="151" t="s">
        <v>288</v>
      </c>
      <c r="N7" s="152">
        <v>12</v>
      </c>
      <c r="O7" s="152">
        <v>50</v>
      </c>
      <c r="P7" s="165">
        <v>26</v>
      </c>
      <c r="Q7" s="153">
        <f t="shared" si="0"/>
        <v>0.52</v>
      </c>
      <c r="S7" s="16">
        <v>16</v>
      </c>
      <c r="T7" s="16"/>
      <c r="U7" s="16" t="s">
        <v>453</v>
      </c>
      <c r="V7" s="16" t="s">
        <v>433</v>
      </c>
      <c r="W7" s="16">
        <v>2002</v>
      </c>
      <c r="X7" s="53" t="s">
        <v>286</v>
      </c>
      <c r="Y7" s="65" t="s">
        <v>272</v>
      </c>
      <c r="Z7" s="46" t="s">
        <v>369</v>
      </c>
      <c r="AA7" s="54">
        <v>2</v>
      </c>
      <c r="AB7" s="66" t="s">
        <v>272</v>
      </c>
      <c r="AC7" s="54">
        <v>0</v>
      </c>
      <c r="AD7" s="46" t="s">
        <v>60</v>
      </c>
      <c r="AE7" s="138">
        <v>1608</v>
      </c>
    </row>
    <row r="8" spans="1:34">
      <c r="A8" s="16"/>
      <c r="B8" s="16"/>
      <c r="C8" s="16"/>
      <c r="D8" s="17"/>
      <c r="E8" s="24"/>
      <c r="F8" s="17"/>
      <c r="G8" s="16"/>
      <c r="H8" s="24"/>
      <c r="I8" s="16"/>
      <c r="J8" s="41"/>
      <c r="K8" s="26"/>
      <c r="L8" s="79"/>
      <c r="M8" s="151" t="s">
        <v>344</v>
      </c>
      <c r="N8" s="152">
        <v>17</v>
      </c>
      <c r="O8" s="152">
        <v>60</v>
      </c>
      <c r="P8" s="165">
        <v>21</v>
      </c>
      <c r="Q8" s="153">
        <f t="shared" si="0"/>
        <v>0.35</v>
      </c>
      <c r="S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>
      <c r="A9" s="16" t="s">
        <v>452</v>
      </c>
      <c r="B9" s="16" t="s">
        <v>433</v>
      </c>
      <c r="C9" s="16">
        <v>1987</v>
      </c>
      <c r="D9" s="14" t="s">
        <v>281</v>
      </c>
      <c r="E9" s="24" t="s">
        <v>272</v>
      </c>
      <c r="F9" s="17" t="s">
        <v>280</v>
      </c>
      <c r="G9" s="16">
        <v>16</v>
      </c>
      <c r="H9" s="24" t="s">
        <v>272</v>
      </c>
      <c r="I9" s="16">
        <v>6</v>
      </c>
      <c r="J9" s="41"/>
      <c r="K9" s="26">
        <v>2004</v>
      </c>
      <c r="L9" s="79"/>
      <c r="M9" s="151" t="s">
        <v>334</v>
      </c>
      <c r="N9" s="152">
        <v>6</v>
      </c>
      <c r="O9" s="152">
        <v>25</v>
      </c>
      <c r="P9" s="165">
        <v>19</v>
      </c>
      <c r="Q9" s="153">
        <f t="shared" si="0"/>
        <v>0.76</v>
      </c>
      <c r="S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>
      <c r="A10" s="16" t="s">
        <v>445</v>
      </c>
      <c r="B10" s="16" t="s">
        <v>433</v>
      </c>
      <c r="C10" s="16">
        <v>1987</v>
      </c>
      <c r="D10" s="17" t="s">
        <v>280</v>
      </c>
      <c r="E10" s="24" t="s">
        <v>272</v>
      </c>
      <c r="F10" s="14" t="s">
        <v>281</v>
      </c>
      <c r="G10" s="16">
        <v>0</v>
      </c>
      <c r="H10" s="24" t="s">
        <v>272</v>
      </c>
      <c r="I10" s="16">
        <v>7</v>
      </c>
      <c r="J10" s="41"/>
      <c r="K10" s="26">
        <v>920</v>
      </c>
      <c r="L10" s="79"/>
      <c r="M10" s="151" t="s">
        <v>158</v>
      </c>
      <c r="N10" s="152">
        <v>8</v>
      </c>
      <c r="O10" s="152">
        <v>32</v>
      </c>
      <c r="P10" s="165">
        <v>19</v>
      </c>
      <c r="Q10" s="153">
        <f t="shared" si="0"/>
        <v>0.59375</v>
      </c>
      <c r="S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>
      <c r="A11" s="16"/>
      <c r="B11" s="16"/>
      <c r="C11" s="16"/>
      <c r="D11" s="17"/>
      <c r="E11" s="24"/>
      <c r="F11" s="17"/>
      <c r="G11" s="16"/>
      <c r="H11" s="24"/>
      <c r="I11" s="16"/>
      <c r="J11" s="41"/>
      <c r="K11" s="26"/>
      <c r="L11" s="79"/>
      <c r="M11" s="151" t="s">
        <v>369</v>
      </c>
      <c r="N11" s="152">
        <v>13</v>
      </c>
      <c r="O11" s="152">
        <v>42</v>
      </c>
      <c r="P11" s="165">
        <v>17</v>
      </c>
      <c r="Q11" s="153">
        <f t="shared" si="0"/>
        <v>0.40476190476190477</v>
      </c>
      <c r="S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>
      <c r="A12" s="16" t="s">
        <v>452</v>
      </c>
      <c r="B12" s="16" t="s">
        <v>433</v>
      </c>
      <c r="C12" s="16">
        <v>1987</v>
      </c>
      <c r="D12" s="14" t="s">
        <v>287</v>
      </c>
      <c r="E12" s="24" t="s">
        <v>272</v>
      </c>
      <c r="F12" s="17" t="s">
        <v>371</v>
      </c>
      <c r="G12" s="16">
        <v>6</v>
      </c>
      <c r="H12" s="24" t="s">
        <v>272</v>
      </c>
      <c r="I12" s="16">
        <v>1</v>
      </c>
      <c r="J12" s="41"/>
      <c r="K12" s="26">
        <v>2883</v>
      </c>
      <c r="L12" s="79"/>
      <c r="M12" s="151" t="s">
        <v>122</v>
      </c>
      <c r="N12" s="152">
        <v>13</v>
      </c>
      <c r="O12" s="152">
        <v>56</v>
      </c>
      <c r="P12" s="165">
        <v>17</v>
      </c>
      <c r="Q12" s="153">
        <f t="shared" si="0"/>
        <v>0.30357142857142855</v>
      </c>
      <c r="S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>
      <c r="A13" s="16" t="s">
        <v>445</v>
      </c>
      <c r="B13" s="16" t="s">
        <v>433</v>
      </c>
      <c r="C13" s="16">
        <v>1987</v>
      </c>
      <c r="D13" s="14" t="s">
        <v>371</v>
      </c>
      <c r="E13" s="24" t="s">
        <v>272</v>
      </c>
      <c r="F13" s="17" t="s">
        <v>287</v>
      </c>
      <c r="G13" s="16">
        <v>8</v>
      </c>
      <c r="H13" s="24" t="s">
        <v>272</v>
      </c>
      <c r="I13" s="16">
        <v>6</v>
      </c>
      <c r="J13" s="41"/>
      <c r="K13" s="26">
        <v>3500</v>
      </c>
      <c r="L13" s="79"/>
      <c r="M13" s="151" t="s">
        <v>287</v>
      </c>
      <c r="N13" s="152">
        <v>7</v>
      </c>
      <c r="O13" s="152">
        <v>17</v>
      </c>
      <c r="P13" s="165">
        <v>12</v>
      </c>
      <c r="Q13" s="153">
        <f t="shared" si="0"/>
        <v>0.70588235294117652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>
      <c r="A14" s="16"/>
      <c r="B14" s="16"/>
      <c r="C14" s="16"/>
      <c r="D14" s="17"/>
      <c r="E14" s="24"/>
      <c r="F14" s="17"/>
      <c r="G14" s="16"/>
      <c r="H14" s="24"/>
      <c r="I14" s="16"/>
      <c r="J14" s="17" t="s">
        <v>279</v>
      </c>
      <c r="K14" s="26">
        <f>SUM(K3:K13)</f>
        <v>25029</v>
      </c>
      <c r="L14" s="79"/>
      <c r="M14" s="151" t="s">
        <v>281</v>
      </c>
      <c r="N14" s="152">
        <v>9</v>
      </c>
      <c r="O14" s="152">
        <v>22</v>
      </c>
      <c r="P14" s="165">
        <v>11</v>
      </c>
      <c r="Q14" s="153">
        <f t="shared" si="0"/>
        <v>0.5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>
      <c r="A15" s="16"/>
      <c r="B15" s="16"/>
      <c r="C15" s="16"/>
      <c r="D15" s="41"/>
      <c r="E15" s="24"/>
      <c r="F15" s="17"/>
      <c r="G15" s="29"/>
      <c r="H15" s="24"/>
      <c r="I15" s="29"/>
      <c r="J15" s="17" t="s">
        <v>278</v>
      </c>
      <c r="K15" s="135">
        <f>PRODUCT(K14/8)</f>
        <v>3128.625</v>
      </c>
      <c r="L15" s="79"/>
      <c r="M15" s="151" t="s">
        <v>370</v>
      </c>
      <c r="N15" s="152">
        <v>8</v>
      </c>
      <c r="O15" s="152">
        <v>30</v>
      </c>
      <c r="P15" s="165">
        <v>10</v>
      </c>
      <c r="Q15" s="153">
        <f t="shared" si="0"/>
        <v>0.33333333333333331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>
      <c r="A16" s="16"/>
      <c r="B16" s="16"/>
      <c r="C16" s="16"/>
      <c r="D16" s="41"/>
      <c r="E16" s="24"/>
      <c r="F16" s="17"/>
      <c r="G16" s="29"/>
      <c r="H16" s="24"/>
      <c r="I16" s="29"/>
      <c r="J16" s="41"/>
      <c r="K16" s="135"/>
      <c r="L16" s="79"/>
      <c r="M16" s="151" t="s">
        <v>20</v>
      </c>
      <c r="N16" s="152">
        <v>7</v>
      </c>
      <c r="O16" s="152">
        <v>21</v>
      </c>
      <c r="P16" s="165">
        <v>6</v>
      </c>
      <c r="Q16" s="153">
        <f t="shared" si="0"/>
        <v>0.2857142857142857</v>
      </c>
      <c r="S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>
      <c r="A17" s="19"/>
      <c r="B17" s="19"/>
      <c r="C17" s="19"/>
      <c r="D17" s="45"/>
      <c r="E17" s="31"/>
      <c r="F17" s="45"/>
      <c r="G17" s="19"/>
      <c r="H17" s="19"/>
      <c r="I17" s="19"/>
      <c r="J17" s="45"/>
      <c r="K17" s="136"/>
      <c r="L17" s="79"/>
      <c r="M17" s="151" t="s">
        <v>124</v>
      </c>
      <c r="N17" s="152">
        <v>2</v>
      </c>
      <c r="O17" s="152">
        <v>7</v>
      </c>
      <c r="P17" s="165">
        <v>4</v>
      </c>
      <c r="Q17" s="153">
        <f t="shared" si="0"/>
        <v>0.5714285714285714</v>
      </c>
      <c r="S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>
      <c r="A18" s="16" t="s">
        <v>441</v>
      </c>
      <c r="B18" s="16" t="s">
        <v>433</v>
      </c>
      <c r="C18" s="16">
        <v>1988</v>
      </c>
      <c r="D18" s="17" t="s">
        <v>289</v>
      </c>
      <c r="E18" s="24" t="s">
        <v>272</v>
      </c>
      <c r="F18" s="14" t="s">
        <v>280</v>
      </c>
      <c r="G18" s="16">
        <v>4</v>
      </c>
      <c r="H18" s="24" t="s">
        <v>272</v>
      </c>
      <c r="I18" s="16">
        <v>5</v>
      </c>
      <c r="J18" s="41"/>
      <c r="K18" s="26">
        <v>3022</v>
      </c>
      <c r="L18" s="79"/>
      <c r="M18" s="151" t="s">
        <v>123</v>
      </c>
      <c r="N18" s="152">
        <v>2</v>
      </c>
      <c r="O18" s="152">
        <v>7</v>
      </c>
      <c r="P18" s="165">
        <v>4</v>
      </c>
      <c r="Q18" s="153">
        <f t="shared" si="0"/>
        <v>0.5714285714285714</v>
      </c>
      <c r="S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>
      <c r="A19" s="16" t="s">
        <v>442</v>
      </c>
      <c r="B19" s="16" t="s">
        <v>433</v>
      </c>
      <c r="C19" s="16">
        <v>1988</v>
      </c>
      <c r="D19" s="14" t="s">
        <v>280</v>
      </c>
      <c r="E19" s="24" t="s">
        <v>272</v>
      </c>
      <c r="F19" s="17" t="s">
        <v>289</v>
      </c>
      <c r="G19" s="16">
        <v>9</v>
      </c>
      <c r="H19" s="24" t="s">
        <v>272</v>
      </c>
      <c r="I19" s="16">
        <v>2</v>
      </c>
      <c r="J19" s="41"/>
      <c r="K19" s="26">
        <v>2552</v>
      </c>
      <c r="L19" s="79"/>
      <c r="M19" s="151" t="s">
        <v>33</v>
      </c>
      <c r="N19" s="152">
        <v>3</v>
      </c>
      <c r="O19" s="152">
        <v>11</v>
      </c>
      <c r="P19" s="165">
        <v>3</v>
      </c>
      <c r="Q19" s="153">
        <f t="shared" si="0"/>
        <v>0.27272727272727271</v>
      </c>
      <c r="S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>
      <c r="A20" s="16"/>
      <c r="B20" s="16"/>
      <c r="C20" s="16"/>
      <c r="D20" s="17"/>
      <c r="E20" s="24"/>
      <c r="F20" s="17"/>
      <c r="G20" s="16"/>
      <c r="H20" s="24"/>
      <c r="I20" s="16"/>
      <c r="J20" s="41"/>
      <c r="K20" s="26"/>
      <c r="L20" s="79"/>
      <c r="M20" s="151" t="s">
        <v>280</v>
      </c>
      <c r="N20" s="152">
        <v>2</v>
      </c>
      <c r="O20" s="152">
        <v>4</v>
      </c>
      <c r="P20" s="165">
        <v>2</v>
      </c>
      <c r="Q20" s="153">
        <f t="shared" si="0"/>
        <v>0.5</v>
      </c>
      <c r="S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>
      <c r="A21" s="16" t="s">
        <v>443</v>
      </c>
      <c r="B21" s="16" t="s">
        <v>433</v>
      </c>
      <c r="C21" s="16">
        <v>1988</v>
      </c>
      <c r="D21" s="14" t="s">
        <v>20</v>
      </c>
      <c r="E21" s="24" t="s">
        <v>272</v>
      </c>
      <c r="F21" s="17" t="s">
        <v>282</v>
      </c>
      <c r="G21" s="16">
        <v>5</v>
      </c>
      <c r="H21" s="24" t="s">
        <v>272</v>
      </c>
      <c r="I21" s="16">
        <v>4</v>
      </c>
      <c r="J21" s="41"/>
      <c r="K21" s="26">
        <v>2460</v>
      </c>
      <c r="L21" s="79"/>
      <c r="M21" s="151" t="s">
        <v>289</v>
      </c>
      <c r="N21" s="152">
        <v>4</v>
      </c>
      <c r="O21" s="152">
        <v>8</v>
      </c>
      <c r="P21" s="165">
        <v>2</v>
      </c>
      <c r="Q21" s="153">
        <f t="shared" si="0"/>
        <v>0.25</v>
      </c>
      <c r="S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>
      <c r="A22" s="16" t="s">
        <v>442</v>
      </c>
      <c r="B22" s="16" t="s">
        <v>433</v>
      </c>
      <c r="C22" s="16">
        <v>1988</v>
      </c>
      <c r="D22" s="17" t="s">
        <v>282</v>
      </c>
      <c r="E22" s="24" t="s">
        <v>272</v>
      </c>
      <c r="F22" s="14" t="s">
        <v>20</v>
      </c>
      <c r="G22" s="16">
        <v>1</v>
      </c>
      <c r="H22" s="24" t="s">
        <v>272</v>
      </c>
      <c r="I22" s="16">
        <v>8</v>
      </c>
      <c r="J22" s="41"/>
      <c r="K22" s="26">
        <v>3309</v>
      </c>
      <c r="L22" s="79"/>
      <c r="M22" s="151" t="s">
        <v>598</v>
      </c>
      <c r="N22" s="152">
        <v>3</v>
      </c>
      <c r="O22" s="152">
        <v>11</v>
      </c>
      <c r="P22" s="165">
        <v>2</v>
      </c>
      <c r="Q22" s="153">
        <f t="shared" si="0"/>
        <v>0.18181818181818182</v>
      </c>
      <c r="S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>
      <c r="A23" s="16"/>
      <c r="B23" s="16"/>
      <c r="C23" s="16"/>
      <c r="D23" s="17"/>
      <c r="E23" s="24"/>
      <c r="F23" s="17"/>
      <c r="G23" s="16"/>
      <c r="H23" s="24"/>
      <c r="I23" s="16"/>
      <c r="J23" s="41"/>
      <c r="K23" s="26"/>
      <c r="L23" s="79"/>
      <c r="M23" s="151" t="s">
        <v>371</v>
      </c>
      <c r="N23" s="152">
        <v>1</v>
      </c>
      <c r="O23" s="152">
        <v>2</v>
      </c>
      <c r="P23" s="165">
        <v>1</v>
      </c>
      <c r="Q23" s="153">
        <f t="shared" si="0"/>
        <v>0.5</v>
      </c>
      <c r="S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>
      <c r="A24" s="16" t="s">
        <v>443</v>
      </c>
      <c r="B24" s="16" t="s">
        <v>433</v>
      </c>
      <c r="C24" s="16">
        <v>1988</v>
      </c>
      <c r="D24" s="14" t="s">
        <v>281</v>
      </c>
      <c r="E24" s="24" t="s">
        <v>272</v>
      </c>
      <c r="F24" s="17" t="s">
        <v>158</v>
      </c>
      <c r="G24" s="16">
        <v>5</v>
      </c>
      <c r="H24" s="24" t="s">
        <v>272</v>
      </c>
      <c r="I24" s="16">
        <v>1</v>
      </c>
      <c r="J24" s="41"/>
      <c r="K24" s="26">
        <v>1711</v>
      </c>
      <c r="L24" s="79"/>
      <c r="M24" s="151" t="s">
        <v>541</v>
      </c>
      <c r="N24" s="152">
        <v>1</v>
      </c>
      <c r="O24" s="152">
        <v>4</v>
      </c>
      <c r="P24" s="165">
        <v>1</v>
      </c>
      <c r="Q24" s="153">
        <f t="shared" si="0"/>
        <v>0.25</v>
      </c>
      <c r="S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>
      <c r="A25" s="16" t="s">
        <v>442</v>
      </c>
      <c r="B25" s="16" t="s">
        <v>433</v>
      </c>
      <c r="C25" s="16">
        <v>1988</v>
      </c>
      <c r="D25" s="17" t="s">
        <v>158</v>
      </c>
      <c r="E25" s="24" t="s">
        <v>272</v>
      </c>
      <c r="F25" s="14" t="s">
        <v>281</v>
      </c>
      <c r="G25" s="16">
        <v>2</v>
      </c>
      <c r="H25" s="24" t="s">
        <v>272</v>
      </c>
      <c r="I25" s="16">
        <v>11</v>
      </c>
      <c r="J25" s="41"/>
      <c r="K25" s="26">
        <v>1618</v>
      </c>
      <c r="L25" s="79"/>
      <c r="M25" s="151" t="s">
        <v>125</v>
      </c>
      <c r="N25" s="152">
        <v>1</v>
      </c>
      <c r="O25" s="152">
        <v>5</v>
      </c>
      <c r="P25" s="165">
        <v>1</v>
      </c>
      <c r="Q25" s="153">
        <f t="shared" si="0"/>
        <v>0.2</v>
      </c>
      <c r="S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>
      <c r="A26" s="16"/>
      <c r="B26" s="16"/>
      <c r="C26" s="16"/>
      <c r="D26" s="17"/>
      <c r="E26" s="24"/>
      <c r="F26" s="17"/>
      <c r="G26" s="16"/>
      <c r="H26" s="24"/>
      <c r="I26" s="16"/>
      <c r="J26" s="41"/>
      <c r="K26" s="26"/>
      <c r="L26" s="79"/>
      <c r="M26" s="151" t="s">
        <v>273</v>
      </c>
      <c r="N26" s="152">
        <v>4</v>
      </c>
      <c r="O26" s="152">
        <v>13</v>
      </c>
      <c r="P26" s="165">
        <v>1</v>
      </c>
      <c r="Q26" s="153">
        <f t="shared" si="0"/>
        <v>7.6923076923076927E-2</v>
      </c>
      <c r="S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>
      <c r="A27" s="16" t="s">
        <v>443</v>
      </c>
      <c r="B27" s="16" t="s">
        <v>433</v>
      </c>
      <c r="C27" s="16">
        <v>1988</v>
      </c>
      <c r="D27" s="14" t="s">
        <v>287</v>
      </c>
      <c r="E27" s="24" t="s">
        <v>272</v>
      </c>
      <c r="F27" s="17" t="s">
        <v>369</v>
      </c>
      <c r="G27" s="16">
        <v>13</v>
      </c>
      <c r="H27" s="24" t="s">
        <v>272</v>
      </c>
      <c r="I27" s="16">
        <v>6</v>
      </c>
      <c r="J27" s="41"/>
      <c r="K27" s="26">
        <v>2813</v>
      </c>
      <c r="L27" s="79"/>
      <c r="M27" s="151" t="s">
        <v>271</v>
      </c>
      <c r="N27" s="152">
        <v>1</v>
      </c>
      <c r="O27" s="152">
        <v>3</v>
      </c>
      <c r="P27" s="165">
        <v>0</v>
      </c>
      <c r="Q27" s="153">
        <f t="shared" si="0"/>
        <v>0</v>
      </c>
      <c r="S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>
      <c r="A28" s="16" t="s">
        <v>442</v>
      </c>
      <c r="B28" s="16" t="s">
        <v>433</v>
      </c>
      <c r="C28" s="16">
        <v>1988</v>
      </c>
      <c r="D28" s="14" t="s">
        <v>369</v>
      </c>
      <c r="E28" s="24" t="s">
        <v>272</v>
      </c>
      <c r="F28" s="17" t="s">
        <v>287</v>
      </c>
      <c r="G28" s="16">
        <v>3</v>
      </c>
      <c r="H28" s="24" t="s">
        <v>272</v>
      </c>
      <c r="I28" s="16">
        <v>2</v>
      </c>
      <c r="J28" s="41"/>
      <c r="K28" s="26">
        <v>1940</v>
      </c>
      <c r="L28" s="79"/>
      <c r="M28" s="151" t="s">
        <v>19</v>
      </c>
      <c r="N28" s="152">
        <v>3</v>
      </c>
      <c r="O28" s="152">
        <v>9</v>
      </c>
      <c r="P28" s="165">
        <v>0</v>
      </c>
      <c r="Q28" s="153">
        <f t="shared" si="0"/>
        <v>0</v>
      </c>
      <c r="S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>
      <c r="A29" s="16" t="s">
        <v>444</v>
      </c>
      <c r="B29" s="16" t="s">
        <v>433</v>
      </c>
      <c r="C29" s="16">
        <v>1988</v>
      </c>
      <c r="D29" s="17" t="s">
        <v>287</v>
      </c>
      <c r="E29" s="24" t="s">
        <v>272</v>
      </c>
      <c r="F29" s="14" t="s">
        <v>369</v>
      </c>
      <c r="G29" s="16">
        <v>3</v>
      </c>
      <c r="H29" s="24" t="s">
        <v>272</v>
      </c>
      <c r="I29" s="16">
        <v>8</v>
      </c>
      <c r="J29" s="41"/>
      <c r="K29" s="26">
        <v>3431</v>
      </c>
      <c r="L29" s="79"/>
      <c r="M29" s="150"/>
      <c r="N29" s="152">
        <f>SUM(N3:N28)</f>
        <v>200</v>
      </c>
      <c r="O29" s="152">
        <f t="shared" ref="O29:P29" si="1">SUM(O3:O28)</f>
        <v>702</v>
      </c>
      <c r="P29" s="152">
        <f t="shared" si="1"/>
        <v>350</v>
      </c>
      <c r="Q29" s="150"/>
      <c r="S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26">
        <f>SUM(K18:K29)</f>
        <v>22856</v>
      </c>
      <c r="L30" s="79"/>
      <c r="M30" s="150"/>
      <c r="N30" s="150"/>
      <c r="O30" s="150"/>
      <c r="P30" s="150"/>
      <c r="Q30" s="150"/>
      <c r="S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>
      <c r="A31" s="16"/>
      <c r="B31" s="16"/>
      <c r="C31" s="16"/>
      <c r="D31" s="41"/>
      <c r="E31" s="24"/>
      <c r="F31" s="17"/>
      <c r="G31" s="29"/>
      <c r="H31" s="24"/>
      <c r="I31" s="29"/>
      <c r="J31" s="17" t="s">
        <v>278</v>
      </c>
      <c r="K31" s="135">
        <f>PRODUCT(K30/9)</f>
        <v>2539.5555555555557</v>
      </c>
      <c r="L31" s="79"/>
      <c r="N31" s="16"/>
      <c r="S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>
      <c r="A32" s="16"/>
      <c r="B32" s="16"/>
      <c r="C32" s="16"/>
      <c r="D32" s="17"/>
      <c r="E32" s="24"/>
      <c r="F32" s="17"/>
      <c r="G32" s="16"/>
      <c r="H32" s="16"/>
      <c r="I32" s="16"/>
      <c r="J32" s="41"/>
      <c r="K32" s="135"/>
      <c r="L32" s="79"/>
      <c r="M32" s="13"/>
      <c r="N32" s="13"/>
      <c r="O32" s="13"/>
      <c r="P32" s="13"/>
      <c r="Q32" s="13"/>
      <c r="S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>
      <c r="A33" s="19"/>
      <c r="B33" s="19"/>
      <c r="C33" s="19"/>
      <c r="D33" s="45"/>
      <c r="E33" s="31"/>
      <c r="F33" s="45"/>
      <c r="G33" s="19"/>
      <c r="H33" s="19"/>
      <c r="I33" s="19"/>
      <c r="J33" s="45"/>
      <c r="K33" s="136"/>
      <c r="L33" s="79"/>
      <c r="M33" s="148" t="s">
        <v>434</v>
      </c>
      <c r="N33" s="149" t="s">
        <v>431</v>
      </c>
      <c r="O33" s="149" t="s">
        <v>428</v>
      </c>
      <c r="P33" s="149" t="s">
        <v>432</v>
      </c>
      <c r="Q33" s="149" t="s">
        <v>429</v>
      </c>
      <c r="R33" s="150"/>
      <c r="S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>
      <c r="A34" s="16" t="s">
        <v>445</v>
      </c>
      <c r="B34" s="16" t="s">
        <v>433</v>
      </c>
      <c r="C34" s="16">
        <v>1989</v>
      </c>
      <c r="D34" s="14" t="s">
        <v>287</v>
      </c>
      <c r="E34" s="24" t="s">
        <v>272</v>
      </c>
      <c r="F34" s="17" t="s">
        <v>158</v>
      </c>
      <c r="G34" s="16">
        <v>13</v>
      </c>
      <c r="H34" s="24" t="s">
        <v>272</v>
      </c>
      <c r="I34" s="16">
        <v>5</v>
      </c>
      <c r="J34" s="41"/>
      <c r="K34" s="26">
        <v>3019</v>
      </c>
      <c r="L34" s="79"/>
      <c r="M34" s="151" t="s">
        <v>286</v>
      </c>
      <c r="N34" s="152">
        <v>23</v>
      </c>
      <c r="O34" s="165">
        <v>21</v>
      </c>
      <c r="P34" s="152">
        <v>2</v>
      </c>
      <c r="Q34" s="153">
        <f t="shared" ref="Q34:Q59" si="2">PRODUCT(O34/N34)</f>
        <v>0.91304347826086951</v>
      </c>
      <c r="R34" s="150"/>
      <c r="S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>
      <c r="A35" s="16" t="s">
        <v>446</v>
      </c>
      <c r="B35" s="16" t="s">
        <v>433</v>
      </c>
      <c r="C35" s="16">
        <v>1989</v>
      </c>
      <c r="D35" s="17" t="s">
        <v>158</v>
      </c>
      <c r="E35" s="24" t="s">
        <v>272</v>
      </c>
      <c r="F35" s="14" t="s">
        <v>287</v>
      </c>
      <c r="G35" s="16">
        <v>5</v>
      </c>
      <c r="H35" s="24" t="s">
        <v>272</v>
      </c>
      <c r="I35" s="16">
        <v>6</v>
      </c>
      <c r="J35" s="41"/>
      <c r="K35" s="26">
        <v>2084</v>
      </c>
      <c r="L35" s="79"/>
      <c r="M35" s="151" t="s">
        <v>282</v>
      </c>
      <c r="N35" s="152">
        <v>24</v>
      </c>
      <c r="O35" s="165">
        <v>13</v>
      </c>
      <c r="P35" s="152">
        <v>11</v>
      </c>
      <c r="Q35" s="153">
        <f t="shared" si="2"/>
        <v>0.54166666666666663</v>
      </c>
      <c r="R35" s="150"/>
      <c r="S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>
      <c r="A36" s="16"/>
      <c r="B36" s="16"/>
      <c r="C36" s="16"/>
      <c r="D36" s="17"/>
      <c r="E36" s="24"/>
      <c r="F36" s="17"/>
      <c r="G36" s="16"/>
      <c r="H36" s="24"/>
      <c r="I36" s="16"/>
      <c r="J36" s="41"/>
      <c r="K36" s="26"/>
      <c r="L36" s="79"/>
      <c r="M36" s="151" t="s">
        <v>197</v>
      </c>
      <c r="N36" s="152">
        <v>13</v>
      </c>
      <c r="O36" s="165">
        <v>9</v>
      </c>
      <c r="P36" s="152">
        <v>4</v>
      </c>
      <c r="Q36" s="153">
        <f t="shared" si="2"/>
        <v>0.69230769230769229</v>
      </c>
      <c r="R36" s="150"/>
      <c r="S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>
      <c r="A37" s="16" t="s">
        <v>445</v>
      </c>
      <c r="B37" s="16" t="s">
        <v>433</v>
      </c>
      <c r="C37" s="16">
        <v>1989</v>
      </c>
      <c r="D37" s="14" t="s">
        <v>281</v>
      </c>
      <c r="E37" s="24" t="s">
        <v>272</v>
      </c>
      <c r="F37" s="17" t="s">
        <v>369</v>
      </c>
      <c r="G37" s="16">
        <v>11</v>
      </c>
      <c r="H37" s="24" t="s">
        <v>272</v>
      </c>
      <c r="I37" s="16">
        <v>6</v>
      </c>
      <c r="J37" s="41"/>
      <c r="K37" s="26">
        <v>4674</v>
      </c>
      <c r="L37" s="79"/>
      <c r="M37" s="151" t="s">
        <v>345</v>
      </c>
      <c r="N37" s="152">
        <v>13</v>
      </c>
      <c r="O37" s="165">
        <v>8</v>
      </c>
      <c r="P37" s="152">
        <v>5</v>
      </c>
      <c r="Q37" s="153">
        <f t="shared" si="2"/>
        <v>0.61538461538461542</v>
      </c>
      <c r="R37" s="150"/>
      <c r="S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>
      <c r="A38" s="16" t="s">
        <v>446</v>
      </c>
      <c r="B38" s="16" t="s">
        <v>433</v>
      </c>
      <c r="C38" s="16">
        <v>1989</v>
      </c>
      <c r="D38" s="17" t="s">
        <v>369</v>
      </c>
      <c r="E38" s="24" t="s">
        <v>272</v>
      </c>
      <c r="F38" s="14" t="s">
        <v>281</v>
      </c>
      <c r="G38" s="16">
        <v>2</v>
      </c>
      <c r="H38" s="24" t="s">
        <v>272</v>
      </c>
      <c r="I38" s="16">
        <v>6</v>
      </c>
      <c r="J38" s="41"/>
      <c r="K38" s="26">
        <v>5123</v>
      </c>
      <c r="L38" s="79"/>
      <c r="M38" s="151" t="s">
        <v>334</v>
      </c>
      <c r="N38" s="152">
        <v>6</v>
      </c>
      <c r="O38" s="165">
        <v>6</v>
      </c>
      <c r="P38" s="152">
        <v>0</v>
      </c>
      <c r="Q38" s="153">
        <f t="shared" si="2"/>
        <v>1</v>
      </c>
      <c r="R38" s="150"/>
      <c r="S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>
      <c r="A39" s="16"/>
      <c r="B39" s="16"/>
      <c r="C39" s="16"/>
      <c r="D39" s="17"/>
      <c r="E39" s="24"/>
      <c r="F39" s="17"/>
      <c r="G39" s="16"/>
      <c r="H39" s="24"/>
      <c r="I39" s="16"/>
      <c r="J39" s="41"/>
      <c r="K39" s="26"/>
      <c r="L39" s="79"/>
      <c r="M39" s="151" t="s">
        <v>288</v>
      </c>
      <c r="N39" s="152">
        <v>12</v>
      </c>
      <c r="O39" s="165">
        <v>6</v>
      </c>
      <c r="P39" s="152">
        <v>6</v>
      </c>
      <c r="Q39" s="153">
        <f t="shared" si="2"/>
        <v>0.5</v>
      </c>
      <c r="R39" s="150"/>
      <c r="S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>
      <c r="A40" s="16" t="s">
        <v>445</v>
      </c>
      <c r="B40" s="16" t="s">
        <v>433</v>
      </c>
      <c r="C40" s="16">
        <v>1989</v>
      </c>
      <c r="D40" s="17" t="s">
        <v>20</v>
      </c>
      <c r="E40" s="24" t="s">
        <v>272</v>
      </c>
      <c r="F40" s="14" t="s">
        <v>289</v>
      </c>
      <c r="G40" s="16">
        <v>1</v>
      </c>
      <c r="H40" s="24" t="s">
        <v>272</v>
      </c>
      <c r="I40" s="16">
        <v>6</v>
      </c>
      <c r="J40" s="41"/>
      <c r="K40" s="26">
        <v>2065</v>
      </c>
      <c r="L40" s="79"/>
      <c r="M40" s="151" t="s">
        <v>369</v>
      </c>
      <c r="N40" s="152">
        <v>13</v>
      </c>
      <c r="O40" s="165">
        <v>6</v>
      </c>
      <c r="P40" s="152">
        <v>7</v>
      </c>
      <c r="Q40" s="153">
        <f t="shared" si="2"/>
        <v>0.46153846153846156</v>
      </c>
      <c r="R40" s="150"/>
      <c r="S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>
      <c r="A41" s="16" t="s">
        <v>446</v>
      </c>
      <c r="B41" s="16" t="s">
        <v>433</v>
      </c>
      <c r="C41" s="16">
        <v>1989</v>
      </c>
      <c r="D41" s="14" t="s">
        <v>289</v>
      </c>
      <c r="E41" s="24" t="s">
        <v>272</v>
      </c>
      <c r="F41" s="17" t="s">
        <v>20</v>
      </c>
      <c r="G41" s="16">
        <v>8</v>
      </c>
      <c r="H41" s="24" t="s">
        <v>272</v>
      </c>
      <c r="I41" s="16">
        <v>7</v>
      </c>
      <c r="J41" s="41"/>
      <c r="K41" s="26">
        <v>2862</v>
      </c>
      <c r="L41" s="79"/>
      <c r="M41" s="151" t="s">
        <v>287</v>
      </c>
      <c r="N41" s="152">
        <v>7</v>
      </c>
      <c r="O41" s="165">
        <v>5</v>
      </c>
      <c r="P41" s="152">
        <v>2</v>
      </c>
      <c r="Q41" s="153">
        <f t="shared" si="2"/>
        <v>0.7142857142857143</v>
      </c>
      <c r="R41" s="150"/>
      <c r="S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>
      <c r="A42" s="16"/>
      <c r="B42" s="16"/>
      <c r="C42" s="16"/>
      <c r="D42" s="17"/>
      <c r="E42" s="16"/>
      <c r="F42" s="17"/>
      <c r="G42" s="16"/>
      <c r="H42" s="16"/>
      <c r="I42" s="16"/>
      <c r="J42" s="41"/>
      <c r="K42" s="26"/>
      <c r="L42" s="79"/>
      <c r="M42" s="151" t="s">
        <v>158</v>
      </c>
      <c r="N42" s="152">
        <v>8</v>
      </c>
      <c r="O42" s="165">
        <v>5</v>
      </c>
      <c r="P42" s="152">
        <v>3</v>
      </c>
      <c r="Q42" s="153">
        <f t="shared" si="2"/>
        <v>0.625</v>
      </c>
      <c r="R42" s="150"/>
      <c r="S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>
      <c r="A43" s="16" t="s">
        <v>445</v>
      </c>
      <c r="B43" s="16" t="s">
        <v>433</v>
      </c>
      <c r="C43" s="16">
        <v>1989</v>
      </c>
      <c r="D43" s="17" t="s">
        <v>286</v>
      </c>
      <c r="E43" s="24" t="s">
        <v>272</v>
      </c>
      <c r="F43" s="14" t="s">
        <v>282</v>
      </c>
      <c r="G43" s="16">
        <v>6</v>
      </c>
      <c r="H43" s="24" t="s">
        <v>272</v>
      </c>
      <c r="I43" s="16">
        <v>8</v>
      </c>
      <c r="J43" s="41"/>
      <c r="K43" s="26">
        <v>2073</v>
      </c>
      <c r="L43" s="79"/>
      <c r="M43" s="151" t="s">
        <v>281</v>
      </c>
      <c r="N43" s="152">
        <v>9</v>
      </c>
      <c r="O43" s="165">
        <v>5</v>
      </c>
      <c r="P43" s="152">
        <v>4</v>
      </c>
      <c r="Q43" s="153">
        <f t="shared" si="2"/>
        <v>0.55555555555555558</v>
      </c>
      <c r="R43" s="150"/>
      <c r="S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>
      <c r="A44" s="16" t="s">
        <v>446</v>
      </c>
      <c r="B44" s="16" t="s">
        <v>433</v>
      </c>
      <c r="C44" s="16">
        <v>1989</v>
      </c>
      <c r="D44" s="17" t="s">
        <v>282</v>
      </c>
      <c r="E44" s="24" t="s">
        <v>272</v>
      </c>
      <c r="F44" s="14" t="s">
        <v>286</v>
      </c>
      <c r="G44" s="16">
        <v>8</v>
      </c>
      <c r="H44" s="24" t="s">
        <v>272</v>
      </c>
      <c r="I44" s="16">
        <v>16</v>
      </c>
      <c r="J44" s="41"/>
      <c r="K44" s="26">
        <v>2117</v>
      </c>
      <c r="L44" s="79"/>
      <c r="M44" s="151" t="s">
        <v>344</v>
      </c>
      <c r="N44" s="152">
        <v>17</v>
      </c>
      <c r="O44" s="165">
        <v>5</v>
      </c>
      <c r="P44" s="152">
        <v>12</v>
      </c>
      <c r="Q44" s="153">
        <f t="shared" si="2"/>
        <v>0.29411764705882354</v>
      </c>
      <c r="R44" s="150"/>
      <c r="S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>
      <c r="A45" s="16" t="s">
        <v>447</v>
      </c>
      <c r="B45" s="16" t="s">
        <v>433</v>
      </c>
      <c r="C45" s="16">
        <v>1989</v>
      </c>
      <c r="D45" s="17" t="s">
        <v>286</v>
      </c>
      <c r="E45" s="24" t="s">
        <v>272</v>
      </c>
      <c r="F45" s="14" t="s">
        <v>282</v>
      </c>
      <c r="G45" s="16">
        <v>2</v>
      </c>
      <c r="H45" s="24" t="s">
        <v>272</v>
      </c>
      <c r="I45" s="16">
        <v>8</v>
      </c>
      <c r="J45" s="41"/>
      <c r="K45" s="26">
        <v>2045</v>
      </c>
      <c r="L45" s="79"/>
      <c r="M45" s="151" t="s">
        <v>370</v>
      </c>
      <c r="N45" s="152">
        <v>8</v>
      </c>
      <c r="O45" s="165">
        <v>3</v>
      </c>
      <c r="P45" s="152">
        <v>5</v>
      </c>
      <c r="Q45" s="153">
        <f t="shared" si="2"/>
        <v>0.375</v>
      </c>
      <c r="R45" s="150"/>
      <c r="S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>
      <c r="A46" s="16"/>
      <c r="B46" s="16"/>
      <c r="C46" s="16"/>
      <c r="D46" s="17"/>
      <c r="E46" s="24"/>
      <c r="F46" s="17"/>
      <c r="G46" s="16"/>
      <c r="H46" s="24"/>
      <c r="I46" s="16"/>
      <c r="J46" s="17" t="s">
        <v>279</v>
      </c>
      <c r="K46" s="26">
        <f>SUM(K34:K45)</f>
        <v>26062</v>
      </c>
      <c r="L46" s="79"/>
      <c r="M46" s="151" t="s">
        <v>20</v>
      </c>
      <c r="N46" s="152">
        <v>7</v>
      </c>
      <c r="O46" s="165">
        <v>2</v>
      </c>
      <c r="P46" s="152">
        <v>5</v>
      </c>
      <c r="Q46" s="153">
        <f t="shared" si="2"/>
        <v>0.2857142857142857</v>
      </c>
      <c r="R46" s="150"/>
      <c r="S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>
      <c r="A47" s="16"/>
      <c r="B47" s="16"/>
      <c r="C47" s="16"/>
      <c r="D47" s="41"/>
      <c r="E47" s="24"/>
      <c r="F47" s="17"/>
      <c r="G47" s="29"/>
      <c r="H47" s="24"/>
      <c r="I47" s="29"/>
      <c r="J47" s="17" t="s">
        <v>278</v>
      </c>
      <c r="K47" s="135">
        <f>PRODUCT(K46/9)</f>
        <v>2895.7777777777778</v>
      </c>
      <c r="L47" s="79"/>
      <c r="M47" s="151" t="s">
        <v>122</v>
      </c>
      <c r="N47" s="152">
        <v>13</v>
      </c>
      <c r="O47" s="165">
        <v>2</v>
      </c>
      <c r="P47" s="152">
        <v>11</v>
      </c>
      <c r="Q47" s="153">
        <f t="shared" si="2"/>
        <v>0.15384615384615385</v>
      </c>
      <c r="R47" s="150"/>
      <c r="S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>
      <c r="A48" s="16"/>
      <c r="B48" s="16"/>
      <c r="C48" s="16"/>
      <c r="D48" s="17"/>
      <c r="E48" s="24"/>
      <c r="F48" s="17"/>
      <c r="G48" s="16"/>
      <c r="H48" s="16"/>
      <c r="I48" s="16"/>
      <c r="J48" s="41"/>
      <c r="K48" s="135"/>
      <c r="L48" s="79"/>
      <c r="M48" s="151" t="s">
        <v>124</v>
      </c>
      <c r="N48" s="152">
        <v>2</v>
      </c>
      <c r="O48" s="165">
        <v>1</v>
      </c>
      <c r="P48" s="152">
        <v>1</v>
      </c>
      <c r="Q48" s="153">
        <f t="shared" si="2"/>
        <v>0.5</v>
      </c>
      <c r="R48" s="150"/>
      <c r="S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>
      <c r="A49" s="19"/>
      <c r="B49" s="19"/>
      <c r="C49" s="19"/>
      <c r="D49" s="45"/>
      <c r="E49" s="31"/>
      <c r="F49" s="45"/>
      <c r="G49" s="19"/>
      <c r="H49" s="19"/>
      <c r="I49" s="19"/>
      <c r="J49" s="45"/>
      <c r="K49" s="136"/>
      <c r="L49" s="79"/>
      <c r="M49" s="151" t="s">
        <v>123</v>
      </c>
      <c r="N49" s="152">
        <v>2</v>
      </c>
      <c r="O49" s="165">
        <v>1</v>
      </c>
      <c r="P49" s="152">
        <v>1</v>
      </c>
      <c r="Q49" s="153">
        <f t="shared" si="2"/>
        <v>0.5</v>
      </c>
      <c r="R49" s="150"/>
      <c r="S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>
      <c r="A50" s="16" t="s">
        <v>448</v>
      </c>
      <c r="B50" s="16" t="s">
        <v>433</v>
      </c>
      <c r="C50" s="16">
        <v>1990</v>
      </c>
      <c r="D50" s="17" t="s">
        <v>281</v>
      </c>
      <c r="E50" s="24" t="s">
        <v>272</v>
      </c>
      <c r="F50" s="14" t="s">
        <v>282</v>
      </c>
      <c r="G50" s="16">
        <v>5</v>
      </c>
      <c r="H50" s="24" t="s">
        <v>272</v>
      </c>
      <c r="I50" s="16">
        <v>7</v>
      </c>
      <c r="J50" s="41"/>
      <c r="K50" s="26">
        <v>2614</v>
      </c>
      <c r="L50" s="79"/>
      <c r="M50" s="151" t="s">
        <v>280</v>
      </c>
      <c r="N50" s="152">
        <v>2</v>
      </c>
      <c r="O50" s="165">
        <v>1</v>
      </c>
      <c r="P50" s="152">
        <v>1</v>
      </c>
      <c r="Q50" s="153">
        <f t="shared" si="2"/>
        <v>0.5</v>
      </c>
      <c r="R50" s="150"/>
      <c r="S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>
      <c r="A51" s="16" t="s">
        <v>449</v>
      </c>
      <c r="B51" s="16" t="s">
        <v>433</v>
      </c>
      <c r="C51" s="16">
        <v>1990</v>
      </c>
      <c r="D51" s="14" t="s">
        <v>282</v>
      </c>
      <c r="E51" s="24" t="s">
        <v>272</v>
      </c>
      <c r="F51" s="17" t="s">
        <v>281</v>
      </c>
      <c r="G51" s="16">
        <v>10</v>
      </c>
      <c r="H51" s="24" t="s">
        <v>272</v>
      </c>
      <c r="I51" s="16">
        <v>9</v>
      </c>
      <c r="J51" s="41"/>
      <c r="K51" s="26">
        <v>3566</v>
      </c>
      <c r="L51" s="79"/>
      <c r="M51" s="151" t="s">
        <v>289</v>
      </c>
      <c r="N51" s="152">
        <v>4</v>
      </c>
      <c r="O51" s="165">
        <v>1</v>
      </c>
      <c r="P51" s="152">
        <v>3</v>
      </c>
      <c r="Q51" s="153">
        <f t="shared" si="2"/>
        <v>0.25</v>
      </c>
      <c r="R51" s="150"/>
      <c r="S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>
      <c r="A52" s="16"/>
      <c r="B52" s="16"/>
      <c r="C52" s="16"/>
      <c r="D52" s="17"/>
      <c r="E52" s="24"/>
      <c r="F52" s="17"/>
      <c r="G52" s="16"/>
      <c r="H52" s="24"/>
      <c r="I52" s="16"/>
      <c r="J52" s="41"/>
      <c r="K52" s="26"/>
      <c r="L52" s="79"/>
      <c r="M52" s="151" t="s">
        <v>125</v>
      </c>
      <c r="N52" s="152">
        <v>1</v>
      </c>
      <c r="O52" s="165">
        <v>0</v>
      </c>
      <c r="P52" s="152">
        <v>1</v>
      </c>
      <c r="Q52" s="153">
        <f t="shared" si="2"/>
        <v>0</v>
      </c>
      <c r="R52" s="150"/>
      <c r="S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>
      <c r="A53" s="16" t="s">
        <v>448</v>
      </c>
      <c r="B53" s="16" t="s">
        <v>433</v>
      </c>
      <c r="C53" s="16">
        <v>1990</v>
      </c>
      <c r="D53" s="17" t="s">
        <v>286</v>
      </c>
      <c r="E53" s="24" t="s">
        <v>272</v>
      </c>
      <c r="F53" s="14" t="s">
        <v>33</v>
      </c>
      <c r="G53" s="16">
        <v>7</v>
      </c>
      <c r="H53" s="24" t="s">
        <v>272</v>
      </c>
      <c r="I53" s="16">
        <v>12</v>
      </c>
      <c r="J53" s="41"/>
      <c r="K53" s="26">
        <v>3281</v>
      </c>
      <c r="L53" s="79"/>
      <c r="M53" s="151" t="s">
        <v>271</v>
      </c>
      <c r="N53" s="152">
        <v>1</v>
      </c>
      <c r="O53" s="165">
        <v>0</v>
      </c>
      <c r="P53" s="152">
        <v>1</v>
      </c>
      <c r="Q53" s="153">
        <f t="shared" si="2"/>
        <v>0</v>
      </c>
      <c r="R53" s="150"/>
      <c r="S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>
      <c r="A54" s="16" t="s">
        <v>449</v>
      </c>
      <c r="B54" s="16" t="s">
        <v>433</v>
      </c>
      <c r="C54" s="16">
        <v>1990</v>
      </c>
      <c r="D54" s="17" t="s">
        <v>33</v>
      </c>
      <c r="E54" s="24" t="s">
        <v>272</v>
      </c>
      <c r="F54" s="14" t="s">
        <v>286</v>
      </c>
      <c r="G54" s="16">
        <v>3</v>
      </c>
      <c r="H54" s="24" t="s">
        <v>272</v>
      </c>
      <c r="I54" s="16">
        <v>13</v>
      </c>
      <c r="J54" s="41"/>
      <c r="K54" s="26">
        <v>2539</v>
      </c>
      <c r="L54" s="79"/>
      <c r="M54" s="151" t="s">
        <v>371</v>
      </c>
      <c r="N54" s="152">
        <v>1</v>
      </c>
      <c r="O54" s="165">
        <v>0</v>
      </c>
      <c r="P54" s="152">
        <v>1</v>
      </c>
      <c r="Q54" s="153">
        <f t="shared" si="2"/>
        <v>0</v>
      </c>
      <c r="R54" s="150"/>
      <c r="S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>
      <c r="A55" s="16" t="s">
        <v>446</v>
      </c>
      <c r="B55" s="16" t="s">
        <v>433</v>
      </c>
      <c r="C55" s="16">
        <v>1990</v>
      </c>
      <c r="D55" s="14" t="s">
        <v>286</v>
      </c>
      <c r="E55" s="24" t="s">
        <v>272</v>
      </c>
      <c r="F55" s="17" t="s">
        <v>33</v>
      </c>
      <c r="G55" s="16">
        <v>9</v>
      </c>
      <c r="H55" s="24" t="s">
        <v>272</v>
      </c>
      <c r="I55" s="16">
        <v>6</v>
      </c>
      <c r="J55" s="41"/>
      <c r="K55" s="26">
        <v>2665</v>
      </c>
      <c r="L55" s="79"/>
      <c r="M55" s="151" t="s">
        <v>541</v>
      </c>
      <c r="N55" s="152">
        <v>1</v>
      </c>
      <c r="O55" s="165">
        <v>0</v>
      </c>
      <c r="P55" s="152">
        <v>1</v>
      </c>
      <c r="Q55" s="153">
        <f t="shared" si="2"/>
        <v>0</v>
      </c>
      <c r="R55" s="150"/>
      <c r="S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>
      <c r="A56" s="16"/>
      <c r="B56" s="16"/>
      <c r="C56" s="16"/>
      <c r="D56" s="17"/>
      <c r="E56" s="24"/>
      <c r="F56" s="17"/>
      <c r="G56" s="16"/>
      <c r="H56" s="24"/>
      <c r="I56" s="16"/>
      <c r="J56" s="41"/>
      <c r="K56" s="26"/>
      <c r="L56" s="79"/>
      <c r="M56" s="151" t="s">
        <v>598</v>
      </c>
      <c r="N56" s="152">
        <v>3</v>
      </c>
      <c r="O56" s="165">
        <v>0</v>
      </c>
      <c r="P56" s="152">
        <v>3</v>
      </c>
      <c r="Q56" s="153">
        <f t="shared" si="2"/>
        <v>0</v>
      </c>
      <c r="R56" s="150"/>
      <c r="S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>
      <c r="A57" s="16" t="s">
        <v>448</v>
      </c>
      <c r="B57" s="16" t="s">
        <v>433</v>
      </c>
      <c r="C57" s="16">
        <v>1990</v>
      </c>
      <c r="D57" s="14" t="s">
        <v>287</v>
      </c>
      <c r="E57" s="24" t="s">
        <v>272</v>
      </c>
      <c r="F57" s="17" t="s">
        <v>289</v>
      </c>
      <c r="G57" s="16">
        <v>3</v>
      </c>
      <c r="H57" s="24" t="s">
        <v>272</v>
      </c>
      <c r="I57" s="16">
        <v>2</v>
      </c>
      <c r="J57" s="41"/>
      <c r="K57" s="26">
        <v>2826</v>
      </c>
      <c r="L57" s="79"/>
      <c r="M57" s="151" t="s">
        <v>33</v>
      </c>
      <c r="N57" s="152">
        <v>3</v>
      </c>
      <c r="O57" s="165">
        <v>0</v>
      </c>
      <c r="P57" s="152">
        <v>3</v>
      </c>
      <c r="Q57" s="153">
        <f t="shared" si="2"/>
        <v>0</v>
      </c>
      <c r="R57" s="150"/>
      <c r="S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>
      <c r="A58" s="16" t="s">
        <v>449</v>
      </c>
      <c r="B58" s="16" t="s">
        <v>433</v>
      </c>
      <c r="C58" s="16">
        <v>1990</v>
      </c>
      <c r="D58" s="17" t="s">
        <v>289</v>
      </c>
      <c r="E58" s="24" t="s">
        <v>272</v>
      </c>
      <c r="F58" s="14" t="s">
        <v>287</v>
      </c>
      <c r="G58" s="16">
        <v>1</v>
      </c>
      <c r="H58" s="24" t="s">
        <v>272</v>
      </c>
      <c r="I58" s="16">
        <v>4</v>
      </c>
      <c r="J58" s="41"/>
      <c r="K58" s="26">
        <v>2120</v>
      </c>
      <c r="L58" s="79"/>
      <c r="M58" s="151" t="s">
        <v>19</v>
      </c>
      <c r="N58" s="152">
        <v>3</v>
      </c>
      <c r="O58" s="165">
        <v>0</v>
      </c>
      <c r="P58" s="152">
        <v>3</v>
      </c>
      <c r="Q58" s="153">
        <f t="shared" si="2"/>
        <v>0</v>
      </c>
      <c r="R58" s="150"/>
      <c r="S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>
      <c r="A59" s="16"/>
      <c r="B59" s="16"/>
      <c r="C59" s="16"/>
      <c r="D59" s="17"/>
      <c r="E59" s="24"/>
      <c r="F59" s="17"/>
      <c r="G59" s="16"/>
      <c r="H59" s="24"/>
      <c r="I59" s="16"/>
      <c r="J59" s="41"/>
      <c r="K59" s="26"/>
      <c r="L59" s="79"/>
      <c r="M59" s="151" t="s">
        <v>273</v>
      </c>
      <c r="N59" s="152">
        <v>4</v>
      </c>
      <c r="O59" s="165">
        <v>0</v>
      </c>
      <c r="P59" s="152">
        <v>4</v>
      </c>
      <c r="Q59" s="153">
        <f t="shared" si="2"/>
        <v>0</v>
      </c>
      <c r="R59" s="150"/>
      <c r="S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>
      <c r="A60" s="16" t="s">
        <v>448</v>
      </c>
      <c r="B60" s="16" t="s">
        <v>433</v>
      </c>
      <c r="C60" s="16">
        <v>1990</v>
      </c>
      <c r="D60" s="14" t="s">
        <v>20</v>
      </c>
      <c r="E60" s="24" t="s">
        <v>272</v>
      </c>
      <c r="F60" s="17" t="s">
        <v>197</v>
      </c>
      <c r="G60" s="16">
        <v>13</v>
      </c>
      <c r="H60" s="24" t="s">
        <v>272</v>
      </c>
      <c r="I60" s="16">
        <v>5</v>
      </c>
      <c r="J60" s="41"/>
      <c r="K60" s="26">
        <v>2045</v>
      </c>
      <c r="L60" s="79"/>
      <c r="N60" s="152">
        <f>SUM(N34:N59)</f>
        <v>200</v>
      </c>
      <c r="O60" s="152">
        <f t="shared" ref="O60" si="3">SUM(O34:O59)</f>
        <v>100</v>
      </c>
      <c r="P60" s="152">
        <f t="shared" ref="P60" si="4">SUM(P34:P59)</f>
        <v>100</v>
      </c>
      <c r="S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>
      <c r="A61" s="16" t="s">
        <v>449</v>
      </c>
      <c r="B61" s="16" t="s">
        <v>433</v>
      </c>
      <c r="C61" s="16">
        <v>1990</v>
      </c>
      <c r="D61" s="14" t="s">
        <v>197</v>
      </c>
      <c r="E61" s="24" t="s">
        <v>272</v>
      </c>
      <c r="F61" s="17" t="s">
        <v>20</v>
      </c>
      <c r="G61" s="16">
        <v>7</v>
      </c>
      <c r="H61" s="24" t="s">
        <v>272</v>
      </c>
      <c r="I61" s="16">
        <v>1</v>
      </c>
      <c r="J61" s="41"/>
      <c r="K61" s="26">
        <v>1688</v>
      </c>
      <c r="L61" s="79"/>
      <c r="N61" s="16"/>
      <c r="S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>
      <c r="A62" s="16" t="s">
        <v>446</v>
      </c>
      <c r="B62" s="16" t="s">
        <v>433</v>
      </c>
      <c r="C62" s="16">
        <v>1990</v>
      </c>
      <c r="D62" s="14" t="s">
        <v>20</v>
      </c>
      <c r="E62" s="24" t="s">
        <v>272</v>
      </c>
      <c r="F62" s="17" t="s">
        <v>197</v>
      </c>
      <c r="G62" s="16">
        <v>12</v>
      </c>
      <c r="H62" s="24" t="s">
        <v>272</v>
      </c>
      <c r="I62" s="16">
        <v>4</v>
      </c>
      <c r="J62" s="41"/>
      <c r="K62" s="26">
        <v>2745</v>
      </c>
      <c r="L62" s="79"/>
      <c r="N62" s="14" t="s">
        <v>423</v>
      </c>
      <c r="O62" s="13"/>
      <c r="P62" s="13"/>
      <c r="Q62" s="13"/>
      <c r="S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>
      <c r="A63" s="16"/>
      <c r="B63" s="16"/>
      <c r="C63" s="16"/>
      <c r="D63" s="17"/>
      <c r="E63" s="24"/>
      <c r="F63" s="17"/>
      <c r="G63" s="16"/>
      <c r="H63" s="24"/>
      <c r="I63" s="16"/>
      <c r="J63" s="17" t="s">
        <v>279</v>
      </c>
      <c r="K63" s="26">
        <f>SUM(K50:K62)</f>
        <v>26089</v>
      </c>
      <c r="L63" s="79"/>
      <c r="N63" s="10" t="s">
        <v>424</v>
      </c>
      <c r="O63" s="10" t="s">
        <v>425</v>
      </c>
      <c r="P63" s="10" t="s">
        <v>426</v>
      </c>
      <c r="Q63" s="10" t="s">
        <v>427</v>
      </c>
      <c r="S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>
      <c r="A64" s="16"/>
      <c r="B64" s="16"/>
      <c r="C64" s="16"/>
      <c r="D64" s="41"/>
      <c r="E64" s="24"/>
      <c r="F64" s="17"/>
      <c r="G64" s="29"/>
      <c r="H64" s="24"/>
      <c r="I64" s="29"/>
      <c r="J64" s="17" t="s">
        <v>278</v>
      </c>
      <c r="K64" s="135">
        <f>PRODUCT(K63/10)</f>
        <v>2608.9</v>
      </c>
      <c r="L64" s="79"/>
      <c r="N64" s="16">
        <v>1987</v>
      </c>
      <c r="O64" s="16">
        <v>8</v>
      </c>
      <c r="P64" s="16">
        <v>25029</v>
      </c>
      <c r="Q64" s="30">
        <f t="shared" ref="Q64:Q79" si="5">PRODUCT(P64/O64)</f>
        <v>3128.625</v>
      </c>
      <c r="S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>
      <c r="A65" s="16"/>
      <c r="B65" s="16"/>
      <c r="C65" s="16"/>
      <c r="D65" s="17"/>
      <c r="E65" s="24"/>
      <c r="F65" s="17"/>
      <c r="G65" s="16"/>
      <c r="H65" s="24"/>
      <c r="I65" s="16"/>
      <c r="J65" s="41"/>
      <c r="K65" s="135"/>
      <c r="L65" s="79"/>
      <c r="N65" s="16">
        <v>1988</v>
      </c>
      <c r="O65" s="16">
        <v>9</v>
      </c>
      <c r="P65" s="16">
        <v>22856</v>
      </c>
      <c r="Q65" s="30">
        <f t="shared" si="5"/>
        <v>2539.5555555555557</v>
      </c>
      <c r="S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>
      <c r="A66" s="19"/>
      <c r="B66" s="19"/>
      <c r="C66" s="19"/>
      <c r="D66" s="45"/>
      <c r="E66" s="31"/>
      <c r="F66" s="45"/>
      <c r="G66" s="19"/>
      <c r="H66" s="19"/>
      <c r="I66" s="19"/>
      <c r="J66" s="45"/>
      <c r="K66" s="136"/>
      <c r="L66" s="79"/>
      <c r="N66" s="16">
        <v>1989</v>
      </c>
      <c r="O66" s="16">
        <v>9</v>
      </c>
      <c r="P66" s="16">
        <v>26062</v>
      </c>
      <c r="Q66" s="30">
        <f t="shared" si="5"/>
        <v>2895.7777777777778</v>
      </c>
      <c r="S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>
      <c r="A67" s="16" t="s">
        <v>450</v>
      </c>
      <c r="B67" s="16" t="s">
        <v>433</v>
      </c>
      <c r="C67" s="16">
        <v>1991</v>
      </c>
      <c r="D67" s="17" t="s">
        <v>370</v>
      </c>
      <c r="E67" s="24" t="s">
        <v>272</v>
      </c>
      <c r="F67" s="14" t="s">
        <v>287</v>
      </c>
      <c r="G67" s="16">
        <v>2</v>
      </c>
      <c r="H67" s="24" t="s">
        <v>272</v>
      </c>
      <c r="I67" s="16">
        <v>18</v>
      </c>
      <c r="J67" s="41"/>
      <c r="K67" s="26">
        <v>2687</v>
      </c>
      <c r="L67" s="79"/>
      <c r="N67" s="16">
        <v>1990</v>
      </c>
      <c r="O67" s="16">
        <v>10</v>
      </c>
      <c r="P67" s="16">
        <v>26089</v>
      </c>
      <c r="Q67" s="30">
        <f t="shared" si="5"/>
        <v>2608.9</v>
      </c>
      <c r="S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>
      <c r="A68" s="16" t="s">
        <v>451</v>
      </c>
      <c r="B68" s="16" t="s">
        <v>433</v>
      </c>
      <c r="C68" s="16">
        <v>1991</v>
      </c>
      <c r="D68" s="14" t="s">
        <v>287</v>
      </c>
      <c r="E68" s="24" t="s">
        <v>272</v>
      </c>
      <c r="F68" s="17" t="s">
        <v>370</v>
      </c>
      <c r="G68" s="16">
        <v>11</v>
      </c>
      <c r="H68" s="24" t="s">
        <v>272</v>
      </c>
      <c r="I68" s="16">
        <v>1</v>
      </c>
      <c r="J68" s="41"/>
      <c r="K68" s="26">
        <v>2623</v>
      </c>
      <c r="L68" s="79"/>
      <c r="M68" s="82"/>
      <c r="N68" s="16">
        <v>1991</v>
      </c>
      <c r="O68" s="16">
        <v>9</v>
      </c>
      <c r="P68" s="16">
        <v>26537</v>
      </c>
      <c r="Q68" s="30">
        <f t="shared" si="5"/>
        <v>2948.5555555555557</v>
      </c>
      <c r="S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>
      <c r="A69" s="16"/>
      <c r="B69" s="16"/>
      <c r="C69" s="16"/>
      <c r="D69" s="17"/>
      <c r="E69" s="24"/>
      <c r="F69" s="17"/>
      <c r="G69" s="16"/>
      <c r="H69" s="24"/>
      <c r="I69" s="16"/>
      <c r="J69" s="41"/>
      <c r="K69" s="26"/>
      <c r="L69" s="79"/>
      <c r="M69" s="79"/>
      <c r="N69" s="16">
        <v>1992</v>
      </c>
      <c r="O69" s="16">
        <v>9</v>
      </c>
      <c r="P69" s="16">
        <v>17854</v>
      </c>
      <c r="Q69" s="30">
        <f t="shared" si="5"/>
        <v>1983.7777777777778</v>
      </c>
      <c r="S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>
      <c r="A70" s="16" t="s">
        <v>448</v>
      </c>
      <c r="B70" s="16" t="s">
        <v>433</v>
      </c>
      <c r="C70" s="16">
        <v>1991</v>
      </c>
      <c r="D70" s="17" t="s">
        <v>281</v>
      </c>
      <c r="E70" s="24" t="s">
        <v>272</v>
      </c>
      <c r="F70" s="14" t="s">
        <v>286</v>
      </c>
      <c r="G70" s="16">
        <v>4</v>
      </c>
      <c r="H70" s="24" t="s">
        <v>272</v>
      </c>
      <c r="I70" s="16">
        <v>7</v>
      </c>
      <c r="J70" s="41"/>
      <c r="K70" s="26">
        <v>3641</v>
      </c>
      <c r="L70" s="79"/>
      <c r="M70" s="79"/>
      <c r="N70" s="16">
        <v>1993</v>
      </c>
      <c r="O70" s="16">
        <v>14</v>
      </c>
      <c r="P70" s="16">
        <v>26753</v>
      </c>
      <c r="Q70" s="30">
        <f t="shared" si="5"/>
        <v>1910.9285714285713</v>
      </c>
      <c r="S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>
      <c r="A71" s="16" t="s">
        <v>451</v>
      </c>
      <c r="B71" s="16" t="s">
        <v>433</v>
      </c>
      <c r="C71" s="16">
        <v>1991</v>
      </c>
      <c r="D71" s="14" t="s">
        <v>286</v>
      </c>
      <c r="E71" s="24" t="s">
        <v>272</v>
      </c>
      <c r="F71" s="17" t="s">
        <v>281</v>
      </c>
      <c r="G71" s="16">
        <v>5</v>
      </c>
      <c r="H71" s="24" t="s">
        <v>272</v>
      </c>
      <c r="I71" s="16">
        <v>4</v>
      </c>
      <c r="J71" s="41"/>
      <c r="K71" s="26">
        <v>3305</v>
      </c>
      <c r="L71" s="79"/>
      <c r="M71" s="79"/>
      <c r="N71" s="16">
        <v>1995</v>
      </c>
      <c r="O71" s="16">
        <v>14</v>
      </c>
      <c r="P71" s="16">
        <v>30446</v>
      </c>
      <c r="Q71" s="30">
        <f t="shared" si="5"/>
        <v>2174.7142857142858</v>
      </c>
      <c r="S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>
      <c r="A72" s="16"/>
      <c r="B72" s="16"/>
      <c r="C72" s="16"/>
      <c r="D72" s="17"/>
      <c r="E72" s="16"/>
      <c r="F72" s="17"/>
      <c r="G72" s="16"/>
      <c r="H72" s="16"/>
      <c r="I72" s="16"/>
      <c r="J72" s="41"/>
      <c r="K72" s="26"/>
      <c r="L72" s="79"/>
      <c r="M72" s="79"/>
      <c r="N72" s="16">
        <v>1996</v>
      </c>
      <c r="O72" s="16">
        <v>15</v>
      </c>
      <c r="P72" s="16">
        <v>33382</v>
      </c>
      <c r="Q72" s="30">
        <f t="shared" si="5"/>
        <v>2225.4666666666667</v>
      </c>
      <c r="S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>
      <c r="A73" s="16" t="s">
        <v>450</v>
      </c>
      <c r="B73" s="16" t="s">
        <v>433</v>
      </c>
      <c r="C73" s="16">
        <v>1991</v>
      </c>
      <c r="D73" s="17" t="s">
        <v>197</v>
      </c>
      <c r="E73" s="24" t="s">
        <v>272</v>
      </c>
      <c r="F73" s="14" t="s">
        <v>282</v>
      </c>
      <c r="G73" s="16">
        <v>7</v>
      </c>
      <c r="H73" s="24" t="s">
        <v>272</v>
      </c>
      <c r="I73" s="16">
        <v>12</v>
      </c>
      <c r="J73" s="41"/>
      <c r="K73" s="26">
        <v>2685</v>
      </c>
      <c r="L73" s="79"/>
      <c r="M73" s="79"/>
      <c r="N73" s="16">
        <v>1997</v>
      </c>
      <c r="O73" s="16">
        <v>15</v>
      </c>
      <c r="P73" s="16">
        <v>40826</v>
      </c>
      <c r="Q73" s="30">
        <f t="shared" si="5"/>
        <v>2721.7333333333331</v>
      </c>
      <c r="S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>
      <c r="A74" s="16" t="s">
        <v>451</v>
      </c>
      <c r="B74" s="16" t="s">
        <v>433</v>
      </c>
      <c r="C74" s="16">
        <v>1991</v>
      </c>
      <c r="D74" s="17" t="s">
        <v>282</v>
      </c>
      <c r="E74" s="24" t="s">
        <v>272</v>
      </c>
      <c r="F74" s="14" t="s">
        <v>197</v>
      </c>
      <c r="G74" s="16">
        <v>6</v>
      </c>
      <c r="H74" s="24" t="s">
        <v>272</v>
      </c>
      <c r="I74" s="16">
        <v>19</v>
      </c>
      <c r="J74" s="41"/>
      <c r="K74" s="26">
        <v>3042</v>
      </c>
      <c r="L74" s="79"/>
      <c r="M74" s="79"/>
      <c r="N74" s="16">
        <v>1998</v>
      </c>
      <c r="O74" s="16">
        <v>14</v>
      </c>
      <c r="P74" s="16">
        <v>23456</v>
      </c>
      <c r="Q74" s="30">
        <f t="shared" si="5"/>
        <v>1675.4285714285713</v>
      </c>
      <c r="S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>
      <c r="A75" s="16" t="s">
        <v>449</v>
      </c>
      <c r="B75" s="16" t="s">
        <v>433</v>
      </c>
      <c r="C75" s="16">
        <v>1991</v>
      </c>
      <c r="D75" s="14" t="s">
        <v>282</v>
      </c>
      <c r="E75" s="24" t="s">
        <v>272</v>
      </c>
      <c r="F75" s="17" t="s">
        <v>197</v>
      </c>
      <c r="G75" s="16">
        <v>3</v>
      </c>
      <c r="H75" s="24" t="s">
        <v>272</v>
      </c>
      <c r="I75" s="16">
        <v>2</v>
      </c>
      <c r="J75" s="41"/>
      <c r="K75" s="26">
        <v>3166</v>
      </c>
      <c r="L75" s="79"/>
      <c r="M75" s="79"/>
      <c r="N75" s="16">
        <v>1999</v>
      </c>
      <c r="O75" s="16">
        <v>15</v>
      </c>
      <c r="P75" s="16">
        <v>27559</v>
      </c>
      <c r="Q75" s="30">
        <f t="shared" si="5"/>
        <v>1837.2666666666667</v>
      </c>
      <c r="S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>
      <c r="A76" s="16"/>
      <c r="B76" s="16"/>
      <c r="C76" s="16"/>
      <c r="D76" s="14"/>
      <c r="E76" s="24"/>
      <c r="F76" s="17"/>
      <c r="G76" s="16"/>
      <c r="H76" s="24"/>
      <c r="I76" s="16"/>
      <c r="J76" s="41"/>
      <c r="K76" s="26"/>
      <c r="L76" s="79"/>
      <c r="M76" s="79"/>
      <c r="N76" s="16">
        <v>2000</v>
      </c>
      <c r="O76" s="16">
        <v>15</v>
      </c>
      <c r="P76" s="16">
        <v>33480</v>
      </c>
      <c r="Q76" s="30">
        <f t="shared" si="5"/>
        <v>2232</v>
      </c>
      <c r="S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>
      <c r="A77" s="16" t="s">
        <v>448</v>
      </c>
      <c r="B77" s="16" t="s">
        <v>433</v>
      </c>
      <c r="C77" s="16">
        <v>1991</v>
      </c>
      <c r="D77" s="17" t="s">
        <v>344</v>
      </c>
      <c r="E77" s="24" t="s">
        <v>272</v>
      </c>
      <c r="F77" s="14" t="s">
        <v>369</v>
      </c>
      <c r="G77" s="16">
        <v>2</v>
      </c>
      <c r="H77" s="24" t="s">
        <v>272</v>
      </c>
      <c r="I77" s="16">
        <v>17</v>
      </c>
      <c r="J77" s="41"/>
      <c r="K77" s="26">
        <v>2012</v>
      </c>
      <c r="L77" s="79"/>
      <c r="M77" s="79"/>
      <c r="N77" s="16">
        <v>2001</v>
      </c>
      <c r="O77" s="16">
        <v>15</v>
      </c>
      <c r="P77" s="16">
        <v>27563</v>
      </c>
      <c r="Q77" s="30">
        <f t="shared" si="5"/>
        <v>1837.5333333333333</v>
      </c>
      <c r="S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>
      <c r="A78" s="16" t="s">
        <v>451</v>
      </c>
      <c r="B78" s="16" t="s">
        <v>433</v>
      </c>
      <c r="C78" s="16">
        <v>1991</v>
      </c>
      <c r="D78" s="14" t="s">
        <v>369</v>
      </c>
      <c r="E78" s="24" t="s">
        <v>272</v>
      </c>
      <c r="F78" s="17" t="s">
        <v>344</v>
      </c>
      <c r="G78" s="16">
        <v>10</v>
      </c>
      <c r="H78" s="24" t="s">
        <v>272</v>
      </c>
      <c r="I78" s="16">
        <v>7</v>
      </c>
      <c r="J78" s="41"/>
      <c r="K78" s="26">
        <v>3376</v>
      </c>
      <c r="L78" s="79"/>
      <c r="M78" s="79"/>
      <c r="N78" s="16">
        <v>2002</v>
      </c>
      <c r="O78" s="16">
        <v>14</v>
      </c>
      <c r="P78" s="16">
        <v>24538</v>
      </c>
      <c r="Q78" s="30">
        <f t="shared" si="5"/>
        <v>1752.7142857142858</v>
      </c>
      <c r="S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>
      <c r="A79" s="16"/>
      <c r="B79" s="16"/>
      <c r="C79" s="16"/>
      <c r="D79" s="17"/>
      <c r="E79" s="24"/>
      <c r="F79" s="17"/>
      <c r="G79" s="16"/>
      <c r="H79" s="24"/>
      <c r="I79" s="16"/>
      <c r="J79" s="17" t="s">
        <v>279</v>
      </c>
      <c r="K79" s="26">
        <f>SUM(K66:K78)</f>
        <v>26537</v>
      </c>
      <c r="L79" s="79"/>
      <c r="M79" s="79"/>
      <c r="N79" s="16">
        <v>2003</v>
      </c>
      <c r="O79" s="16">
        <v>21</v>
      </c>
      <c r="P79" s="16">
        <v>31669</v>
      </c>
      <c r="Q79" s="30">
        <f t="shared" si="5"/>
        <v>1508.047619047619</v>
      </c>
      <c r="S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>
      <c r="A80" s="16"/>
      <c r="B80" s="16"/>
      <c r="C80" s="16"/>
      <c r="D80" s="41"/>
      <c r="E80" s="24"/>
      <c r="F80" s="17"/>
      <c r="G80" s="29"/>
      <c r="H80" s="24"/>
      <c r="I80" s="29"/>
      <c r="J80" s="17" t="s">
        <v>278</v>
      </c>
      <c r="K80" s="135">
        <f>PRODUCT(K79/9)</f>
        <v>2948.5555555555557</v>
      </c>
      <c r="L80" s="79"/>
      <c r="M80" s="79"/>
      <c r="N80" s="16">
        <v>2009</v>
      </c>
      <c r="O80" s="16">
        <v>22</v>
      </c>
      <c r="P80" s="16">
        <v>54697</v>
      </c>
      <c r="Q80" s="30">
        <v>2486</v>
      </c>
      <c r="S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>
      <c r="A81" s="16"/>
      <c r="B81" s="16"/>
      <c r="C81" s="16"/>
      <c r="D81" s="17"/>
      <c r="E81" s="16"/>
      <c r="F81" s="17"/>
      <c r="G81" s="16"/>
      <c r="H81" s="16"/>
      <c r="I81" s="16"/>
      <c r="J81" s="41"/>
      <c r="K81" s="26"/>
      <c r="L81" s="79"/>
      <c r="M81" s="79"/>
      <c r="N81" s="16">
        <v>2010</v>
      </c>
      <c r="O81" s="16">
        <v>12</v>
      </c>
      <c r="P81" s="16">
        <v>34048</v>
      </c>
      <c r="Q81" s="30">
        <v>2837</v>
      </c>
      <c r="S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>
      <c r="A82" s="19"/>
      <c r="B82" s="19"/>
      <c r="C82" s="19"/>
      <c r="D82" s="45"/>
      <c r="E82" s="31"/>
      <c r="F82" s="45"/>
      <c r="G82" s="19"/>
      <c r="H82" s="19"/>
      <c r="I82" s="19"/>
      <c r="J82" s="45"/>
      <c r="K82" s="136"/>
      <c r="L82" s="79"/>
      <c r="M82" s="79"/>
      <c r="N82" s="16">
        <v>2011</v>
      </c>
      <c r="O82" s="16">
        <v>20</v>
      </c>
      <c r="P82" s="16">
        <v>43499</v>
      </c>
      <c r="Q82" s="30">
        <v>2175</v>
      </c>
      <c r="S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>
      <c r="A83" s="16" t="s">
        <v>452</v>
      </c>
      <c r="B83" s="16" t="s">
        <v>433</v>
      </c>
      <c r="C83" s="16">
        <v>1992</v>
      </c>
      <c r="D83" s="17" t="s">
        <v>197</v>
      </c>
      <c r="E83" s="24" t="s">
        <v>272</v>
      </c>
      <c r="F83" s="14" t="s">
        <v>286</v>
      </c>
      <c r="G83" s="16">
        <v>2</v>
      </c>
      <c r="H83" s="24" t="s">
        <v>272</v>
      </c>
      <c r="I83" s="16">
        <v>9</v>
      </c>
      <c r="J83" s="41"/>
      <c r="K83" s="26">
        <v>1144</v>
      </c>
      <c r="L83" s="79"/>
      <c r="M83" s="79"/>
      <c r="N83" s="16">
        <v>2012</v>
      </c>
      <c r="O83" s="16">
        <v>21</v>
      </c>
      <c r="P83" s="16">
        <v>33237</v>
      </c>
      <c r="Q83" s="30">
        <v>1583</v>
      </c>
      <c r="R83" s="1"/>
      <c r="S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>
      <c r="A84" s="16" t="s">
        <v>448</v>
      </c>
      <c r="B84" s="16" t="s">
        <v>433</v>
      </c>
      <c r="C84" s="16">
        <v>1992</v>
      </c>
      <c r="D84" s="14" t="s">
        <v>286</v>
      </c>
      <c r="E84" s="24" t="s">
        <v>272</v>
      </c>
      <c r="F84" s="17" t="s">
        <v>197</v>
      </c>
      <c r="G84" s="16">
        <v>11</v>
      </c>
      <c r="H84" s="24" t="s">
        <v>272</v>
      </c>
      <c r="I84" s="16">
        <v>2</v>
      </c>
      <c r="J84" s="41"/>
      <c r="K84" s="26">
        <v>2732</v>
      </c>
      <c r="L84" s="79"/>
      <c r="M84" s="79"/>
      <c r="N84" s="16">
        <v>2013</v>
      </c>
      <c r="O84" s="16">
        <v>14</v>
      </c>
      <c r="P84" s="16">
        <v>27834</v>
      </c>
      <c r="Q84" s="30">
        <v>1988</v>
      </c>
      <c r="R84" s="1"/>
      <c r="S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>
      <c r="A85" s="16"/>
      <c r="B85" s="16"/>
      <c r="C85" s="16"/>
      <c r="D85" s="17"/>
      <c r="E85" s="24"/>
      <c r="F85" s="17"/>
      <c r="G85" s="16"/>
      <c r="H85" s="24"/>
      <c r="I85" s="16"/>
      <c r="J85" s="41"/>
      <c r="K85" s="26"/>
      <c r="L85" s="79"/>
      <c r="M85" s="79"/>
      <c r="N85" s="16">
        <v>2014</v>
      </c>
      <c r="O85" s="16">
        <v>13</v>
      </c>
      <c r="P85" s="16">
        <v>22976</v>
      </c>
      <c r="Q85" s="30">
        <v>1767</v>
      </c>
      <c r="R85" s="1"/>
      <c r="S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>
      <c r="A86" s="16" t="s">
        <v>452</v>
      </c>
      <c r="B86" s="16" t="s">
        <v>433</v>
      </c>
      <c r="C86" s="16">
        <v>1992</v>
      </c>
      <c r="D86" s="14" t="s">
        <v>288</v>
      </c>
      <c r="E86" s="24" t="s">
        <v>272</v>
      </c>
      <c r="F86" s="17" t="s">
        <v>287</v>
      </c>
      <c r="G86" s="16">
        <v>14</v>
      </c>
      <c r="H86" s="24" t="s">
        <v>272</v>
      </c>
      <c r="I86" s="16">
        <v>7</v>
      </c>
      <c r="J86" s="41"/>
      <c r="K86" s="26">
        <v>2315</v>
      </c>
      <c r="L86" s="79"/>
      <c r="M86" s="79"/>
      <c r="N86" s="16">
        <v>2015</v>
      </c>
      <c r="O86" s="16">
        <v>15</v>
      </c>
      <c r="P86" s="16">
        <v>30237</v>
      </c>
      <c r="Q86" s="30">
        <v>2016</v>
      </c>
      <c r="R86" s="1"/>
      <c r="S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>
      <c r="A87" s="16" t="s">
        <v>448</v>
      </c>
      <c r="B87" s="16" t="s">
        <v>433</v>
      </c>
      <c r="C87" s="16">
        <v>1992</v>
      </c>
      <c r="D87" s="14" t="s">
        <v>287</v>
      </c>
      <c r="E87" s="24" t="s">
        <v>272</v>
      </c>
      <c r="F87" s="17" t="s">
        <v>288</v>
      </c>
      <c r="G87" s="16">
        <v>9</v>
      </c>
      <c r="H87" s="24" t="s">
        <v>272</v>
      </c>
      <c r="I87" s="16">
        <v>4</v>
      </c>
      <c r="J87" s="41"/>
      <c r="K87" s="26">
        <v>1969</v>
      </c>
      <c r="L87" s="79"/>
      <c r="M87" s="79"/>
      <c r="N87" s="16">
        <v>2016</v>
      </c>
      <c r="O87" s="16">
        <v>14</v>
      </c>
      <c r="P87" s="16">
        <v>18157</v>
      </c>
      <c r="Q87" s="30">
        <f>PRODUCT(P87/O87)</f>
        <v>1296.9285714285713</v>
      </c>
      <c r="R87" s="1"/>
      <c r="S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>
      <c r="A88" s="16" t="s">
        <v>445</v>
      </c>
      <c r="B88" s="16" t="s">
        <v>433</v>
      </c>
      <c r="C88" s="16">
        <v>1992</v>
      </c>
      <c r="D88" s="17" t="s">
        <v>287</v>
      </c>
      <c r="E88" s="24" t="s">
        <v>272</v>
      </c>
      <c r="F88" s="14" t="s">
        <v>288</v>
      </c>
      <c r="G88" s="16">
        <v>5</v>
      </c>
      <c r="H88" s="24" t="s">
        <v>272</v>
      </c>
      <c r="I88" s="16">
        <v>7</v>
      </c>
      <c r="J88" s="41"/>
      <c r="K88" s="26">
        <v>3278</v>
      </c>
      <c r="L88" s="79"/>
      <c r="M88" s="79"/>
      <c r="N88" s="16" t="s">
        <v>477</v>
      </c>
      <c r="O88" s="16">
        <f>SUM(O64:O87)</f>
        <v>337</v>
      </c>
      <c r="P88" s="16">
        <f>SUM(P64:P87)</f>
        <v>708784</v>
      </c>
      <c r="Q88" s="30">
        <f>PRODUCT(P88/O88)</f>
        <v>2103.2166172106827</v>
      </c>
      <c r="R88" s="1"/>
      <c r="S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>
      <c r="A89" s="16"/>
      <c r="B89" s="16"/>
      <c r="C89" s="16"/>
      <c r="D89" s="17"/>
      <c r="E89" s="16"/>
      <c r="F89" s="17"/>
      <c r="G89" s="16"/>
      <c r="H89" s="16"/>
      <c r="I89" s="16"/>
      <c r="J89" s="41"/>
      <c r="K89" s="26"/>
      <c r="L89" s="79"/>
      <c r="M89" s="79"/>
      <c r="Q89" s="1"/>
      <c r="R89" s="1"/>
      <c r="S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>
      <c r="A90" s="16" t="s">
        <v>452</v>
      </c>
      <c r="B90" s="16" t="s">
        <v>433</v>
      </c>
      <c r="C90" s="16">
        <v>1992</v>
      </c>
      <c r="D90" s="17" t="s">
        <v>370</v>
      </c>
      <c r="E90" s="24" t="s">
        <v>272</v>
      </c>
      <c r="F90" s="14" t="s">
        <v>281</v>
      </c>
      <c r="G90" s="16">
        <v>0</v>
      </c>
      <c r="H90" s="24" t="s">
        <v>272</v>
      </c>
      <c r="I90" s="16">
        <v>3</v>
      </c>
      <c r="J90" s="41"/>
      <c r="K90" s="26">
        <v>1272</v>
      </c>
      <c r="L90" s="79"/>
      <c r="M90" s="79"/>
      <c r="R90" s="1"/>
      <c r="S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>
      <c r="A91" s="16" t="s">
        <v>448</v>
      </c>
      <c r="B91" s="16" t="s">
        <v>433</v>
      </c>
      <c r="C91" s="16">
        <v>1992</v>
      </c>
      <c r="D91" s="14" t="s">
        <v>281</v>
      </c>
      <c r="E91" s="24" t="s">
        <v>272</v>
      </c>
      <c r="F91" s="17" t="s">
        <v>370</v>
      </c>
      <c r="G91" s="16">
        <v>9</v>
      </c>
      <c r="H91" s="24" t="s">
        <v>272</v>
      </c>
      <c r="I91" s="16">
        <v>0</v>
      </c>
      <c r="J91" s="41"/>
      <c r="K91" s="26">
        <v>1415</v>
      </c>
      <c r="L91" s="79"/>
      <c r="M91" s="79"/>
      <c r="R91" s="1"/>
      <c r="S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>
      <c r="A92" s="16"/>
      <c r="B92" s="16"/>
      <c r="C92" s="16"/>
      <c r="D92" s="17"/>
      <c r="E92" s="16"/>
      <c r="F92" s="17"/>
      <c r="G92" s="16"/>
      <c r="H92" s="16"/>
      <c r="I92" s="16"/>
      <c r="J92" s="41"/>
      <c r="K92" s="26"/>
      <c r="L92" s="79"/>
      <c r="M92" s="79"/>
      <c r="R92" s="1"/>
      <c r="S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>
      <c r="A93" s="16" t="s">
        <v>452</v>
      </c>
      <c r="B93" s="16" t="s">
        <v>433</v>
      </c>
      <c r="C93" s="16">
        <v>1992</v>
      </c>
      <c r="D93" s="17" t="s">
        <v>20</v>
      </c>
      <c r="E93" s="24" t="s">
        <v>272</v>
      </c>
      <c r="F93" s="14" t="s">
        <v>282</v>
      </c>
      <c r="G93" s="16">
        <v>4</v>
      </c>
      <c r="H93" s="24" t="s">
        <v>272</v>
      </c>
      <c r="I93" s="16">
        <v>6</v>
      </c>
      <c r="J93" s="41"/>
      <c r="K93" s="26">
        <v>1620</v>
      </c>
      <c r="L93" s="79"/>
      <c r="M93" s="79"/>
      <c r="R93" s="1"/>
      <c r="S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>
      <c r="A94" s="16" t="s">
        <v>448</v>
      </c>
      <c r="B94" s="16" t="s">
        <v>433</v>
      </c>
      <c r="C94" s="16">
        <v>1992</v>
      </c>
      <c r="D94" s="14" t="s">
        <v>282</v>
      </c>
      <c r="E94" s="24" t="s">
        <v>272</v>
      </c>
      <c r="F94" s="17" t="s">
        <v>20</v>
      </c>
      <c r="G94" s="16">
        <v>11</v>
      </c>
      <c r="H94" s="24" t="s">
        <v>272</v>
      </c>
      <c r="I94" s="16">
        <v>3</v>
      </c>
      <c r="J94" s="41"/>
      <c r="K94" s="26">
        <v>2109</v>
      </c>
      <c r="L94" s="79"/>
      <c r="M94" s="79"/>
      <c r="R94" s="1"/>
      <c r="S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>
      <c r="A95" s="16"/>
      <c r="B95" s="16"/>
      <c r="C95" s="16"/>
      <c r="D95" s="17"/>
      <c r="E95" s="24"/>
      <c r="F95" s="17"/>
      <c r="G95" s="16"/>
      <c r="H95" s="24"/>
      <c r="I95" s="16"/>
      <c r="J95" s="17" t="s">
        <v>279</v>
      </c>
      <c r="K95" s="26">
        <f>SUM(K83:K94)</f>
        <v>17854</v>
      </c>
      <c r="L95" s="79"/>
      <c r="M95" s="79"/>
      <c r="R95" s="1"/>
      <c r="S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>
      <c r="A96" s="16"/>
      <c r="B96" s="16"/>
      <c r="C96" s="16"/>
      <c r="D96" s="41"/>
      <c r="E96" s="24"/>
      <c r="F96" s="17"/>
      <c r="G96" s="29"/>
      <c r="H96" s="24"/>
      <c r="I96" s="29"/>
      <c r="J96" s="17" t="s">
        <v>278</v>
      </c>
      <c r="K96" s="135">
        <f>PRODUCT(K95/9)</f>
        <v>1983.7777777777778</v>
      </c>
      <c r="L96" s="79"/>
      <c r="M96" s="79"/>
      <c r="R96" s="1"/>
      <c r="S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>
      <c r="A97" s="16"/>
      <c r="B97" s="16"/>
      <c r="C97" s="16"/>
      <c r="D97" s="17"/>
      <c r="E97" s="16"/>
      <c r="F97" s="17"/>
      <c r="G97" s="16"/>
      <c r="H97" s="16"/>
      <c r="I97" s="16"/>
      <c r="J97" s="41"/>
      <c r="K97" s="135"/>
      <c r="L97" s="79"/>
      <c r="M97" s="79"/>
      <c r="R97" s="1"/>
      <c r="S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>
      <c r="A98" s="19"/>
      <c r="B98" s="19"/>
      <c r="C98" s="19"/>
      <c r="D98" s="45"/>
      <c r="E98" s="31"/>
      <c r="F98" s="45"/>
      <c r="G98" s="19"/>
      <c r="H98" s="19"/>
      <c r="I98" s="19"/>
      <c r="J98" s="45"/>
      <c r="K98" s="136"/>
      <c r="L98" s="79"/>
      <c r="M98" s="79"/>
      <c r="R98" s="1"/>
      <c r="S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>
      <c r="A99" s="16" t="s">
        <v>449</v>
      </c>
      <c r="B99" s="16" t="s">
        <v>433</v>
      </c>
      <c r="C99" s="16">
        <v>1993</v>
      </c>
      <c r="D99" s="17" t="s">
        <v>369</v>
      </c>
      <c r="E99" s="24" t="s">
        <v>272</v>
      </c>
      <c r="F99" s="14" t="s">
        <v>286</v>
      </c>
      <c r="G99" s="16">
        <v>3</v>
      </c>
      <c r="H99" s="24" t="s">
        <v>272</v>
      </c>
      <c r="I99" s="16">
        <v>13</v>
      </c>
      <c r="J99" s="41"/>
      <c r="K99" s="26">
        <v>2576</v>
      </c>
      <c r="L99" s="79"/>
      <c r="M99" s="79"/>
      <c r="R99" s="1"/>
      <c r="S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>
      <c r="A100" s="16" t="s">
        <v>453</v>
      </c>
      <c r="B100" s="16" t="s">
        <v>433</v>
      </c>
      <c r="C100" s="16">
        <v>1993</v>
      </c>
      <c r="D100" s="14" t="s">
        <v>286</v>
      </c>
      <c r="E100" s="24" t="s">
        <v>272</v>
      </c>
      <c r="F100" s="17" t="s">
        <v>369</v>
      </c>
      <c r="G100" s="16">
        <v>12</v>
      </c>
      <c r="H100" s="24" t="s">
        <v>272</v>
      </c>
      <c r="I100" s="16">
        <v>4</v>
      </c>
      <c r="J100" s="41"/>
      <c r="K100" s="26">
        <v>2244</v>
      </c>
      <c r="L100" s="79"/>
      <c r="M100" s="79"/>
      <c r="N100" s="16"/>
      <c r="O100" s="16"/>
      <c r="P100" s="16"/>
      <c r="Q100" s="80"/>
      <c r="R100" s="1"/>
      <c r="S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>
      <c r="A101" s="16" t="s">
        <v>454</v>
      </c>
      <c r="B101" s="16" t="s">
        <v>433</v>
      </c>
      <c r="C101" s="16">
        <v>1993</v>
      </c>
      <c r="D101" s="14" t="s">
        <v>286</v>
      </c>
      <c r="E101" s="24" t="s">
        <v>272</v>
      </c>
      <c r="F101" s="17" t="s">
        <v>369</v>
      </c>
      <c r="G101" s="16">
        <v>11</v>
      </c>
      <c r="H101" s="24" t="s">
        <v>272</v>
      </c>
      <c r="I101" s="16">
        <v>0</v>
      </c>
      <c r="J101" s="41"/>
      <c r="K101" s="26">
        <v>1346</v>
      </c>
      <c r="L101" s="79"/>
      <c r="M101" s="79"/>
      <c r="N101" s="16"/>
      <c r="O101" s="16"/>
      <c r="P101" s="16"/>
      <c r="Q101" s="80"/>
      <c r="R101" s="1"/>
      <c r="S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>
      <c r="A102" s="16"/>
      <c r="B102" s="16"/>
      <c r="C102" s="16"/>
      <c r="D102" s="14"/>
      <c r="E102" s="24"/>
      <c r="F102" s="17"/>
      <c r="G102" s="16"/>
      <c r="H102" s="24"/>
      <c r="I102" s="16"/>
      <c r="J102" s="41"/>
      <c r="K102" s="26"/>
      <c r="L102" s="79"/>
      <c r="M102" s="79"/>
      <c r="R102" s="1"/>
      <c r="S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>
      <c r="A103" s="16" t="s">
        <v>449</v>
      </c>
      <c r="B103" s="16" t="s">
        <v>433</v>
      </c>
      <c r="C103" s="16">
        <v>1993</v>
      </c>
      <c r="D103" s="17" t="s">
        <v>273</v>
      </c>
      <c r="E103" s="24" t="s">
        <v>272</v>
      </c>
      <c r="F103" s="14" t="s">
        <v>281</v>
      </c>
      <c r="G103" s="16">
        <v>3</v>
      </c>
      <c r="H103" s="24" t="s">
        <v>272</v>
      </c>
      <c r="I103" s="16">
        <v>4</v>
      </c>
      <c r="J103" s="41"/>
      <c r="K103" s="26">
        <v>1154</v>
      </c>
      <c r="L103" s="79"/>
      <c r="M103" s="79"/>
      <c r="R103" s="1"/>
      <c r="S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>
      <c r="A104" s="16" t="s">
        <v>453</v>
      </c>
      <c r="B104" s="16" t="s">
        <v>433</v>
      </c>
      <c r="C104" s="16">
        <v>1993</v>
      </c>
      <c r="D104" s="14" t="s">
        <v>281</v>
      </c>
      <c r="E104" s="24" t="s">
        <v>272</v>
      </c>
      <c r="F104" s="17" t="s">
        <v>273</v>
      </c>
      <c r="G104" s="16">
        <v>10</v>
      </c>
      <c r="H104" s="24" t="s">
        <v>272</v>
      </c>
      <c r="I104" s="16">
        <v>0</v>
      </c>
      <c r="J104" s="41"/>
      <c r="K104" s="26">
        <v>1524</v>
      </c>
      <c r="L104" s="79"/>
      <c r="M104" s="79"/>
      <c r="R104" s="1"/>
      <c r="S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>
      <c r="A105" s="16" t="s">
        <v>454</v>
      </c>
      <c r="B105" s="16" t="s">
        <v>433</v>
      </c>
      <c r="C105" s="16">
        <v>1993</v>
      </c>
      <c r="D105" s="17" t="s">
        <v>281</v>
      </c>
      <c r="E105" s="24" t="s">
        <v>272</v>
      </c>
      <c r="F105" s="14" t="s">
        <v>273</v>
      </c>
      <c r="G105" s="16">
        <v>6</v>
      </c>
      <c r="H105" s="24" t="s">
        <v>272</v>
      </c>
      <c r="I105" s="16">
        <v>7</v>
      </c>
      <c r="J105" s="41"/>
      <c r="K105" s="26">
        <v>1112</v>
      </c>
      <c r="L105" s="79"/>
      <c r="M105" s="79"/>
      <c r="R105" s="1"/>
      <c r="S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>
      <c r="A106" s="16" t="s">
        <v>455</v>
      </c>
      <c r="B106" s="16" t="s">
        <v>433</v>
      </c>
      <c r="C106" s="16">
        <v>1993</v>
      </c>
      <c r="D106" s="17" t="s">
        <v>273</v>
      </c>
      <c r="E106" s="24" t="s">
        <v>272</v>
      </c>
      <c r="F106" s="14" t="s">
        <v>281</v>
      </c>
      <c r="G106" s="16">
        <v>2</v>
      </c>
      <c r="H106" s="24" t="s">
        <v>272</v>
      </c>
      <c r="I106" s="16">
        <v>11</v>
      </c>
      <c r="J106" s="41"/>
      <c r="K106" s="26">
        <v>1724</v>
      </c>
      <c r="L106" s="79"/>
      <c r="M106" s="79"/>
      <c r="R106" s="1"/>
      <c r="S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>
      <c r="A107" s="16"/>
      <c r="B107" s="16"/>
      <c r="C107" s="16"/>
      <c r="D107" s="17"/>
      <c r="E107" s="24"/>
      <c r="F107" s="14"/>
      <c r="G107" s="16"/>
      <c r="H107" s="24"/>
      <c r="I107" s="16"/>
      <c r="J107" s="41"/>
      <c r="K107" s="26"/>
      <c r="L107" s="79"/>
      <c r="M107" s="79"/>
      <c r="R107" s="1"/>
      <c r="S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>
      <c r="A108" s="16" t="s">
        <v>449</v>
      </c>
      <c r="B108" s="16" t="s">
        <v>433</v>
      </c>
      <c r="C108" s="16">
        <v>1993</v>
      </c>
      <c r="D108" s="17" t="s">
        <v>271</v>
      </c>
      <c r="E108" s="24" t="s">
        <v>272</v>
      </c>
      <c r="F108" s="14" t="s">
        <v>287</v>
      </c>
      <c r="G108" s="16">
        <v>3</v>
      </c>
      <c r="H108" s="24" t="s">
        <v>272</v>
      </c>
      <c r="I108" s="16">
        <v>7</v>
      </c>
      <c r="J108" s="41"/>
      <c r="K108" s="26">
        <v>1541</v>
      </c>
      <c r="L108" s="79"/>
      <c r="M108" s="79"/>
      <c r="R108" s="1"/>
      <c r="S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>
      <c r="A109" s="16" t="s">
        <v>453</v>
      </c>
      <c r="B109" s="16" t="s">
        <v>433</v>
      </c>
      <c r="C109" s="16">
        <v>1993</v>
      </c>
      <c r="D109" s="14" t="s">
        <v>287</v>
      </c>
      <c r="E109" s="24" t="s">
        <v>272</v>
      </c>
      <c r="F109" s="17" t="s">
        <v>271</v>
      </c>
      <c r="G109" s="16">
        <v>10</v>
      </c>
      <c r="H109" s="24" t="s">
        <v>272</v>
      </c>
      <c r="I109" s="16">
        <v>9</v>
      </c>
      <c r="J109" s="41"/>
      <c r="K109" s="26">
        <v>1743</v>
      </c>
      <c r="L109" s="79"/>
      <c r="M109" s="79"/>
      <c r="R109" s="1"/>
      <c r="S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>
      <c r="A110" s="16" t="s">
        <v>454</v>
      </c>
      <c r="B110" s="16" t="s">
        <v>433</v>
      </c>
      <c r="C110" s="16">
        <v>1993</v>
      </c>
      <c r="D110" s="14" t="s">
        <v>287</v>
      </c>
      <c r="E110" s="24" t="s">
        <v>272</v>
      </c>
      <c r="F110" s="17" t="s">
        <v>271</v>
      </c>
      <c r="G110" s="16">
        <v>15</v>
      </c>
      <c r="H110" s="24" t="s">
        <v>272</v>
      </c>
      <c r="I110" s="16">
        <v>2</v>
      </c>
      <c r="J110" s="41"/>
      <c r="K110" s="26">
        <v>1447</v>
      </c>
      <c r="L110" s="79"/>
      <c r="M110" s="79"/>
      <c r="R110" s="1"/>
      <c r="S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>
      <c r="A111" s="16"/>
      <c r="B111" s="16"/>
      <c r="C111" s="16"/>
      <c r="D111" s="14"/>
      <c r="E111" s="24"/>
      <c r="F111" s="17"/>
      <c r="G111" s="16"/>
      <c r="H111" s="24"/>
      <c r="I111" s="16"/>
      <c r="J111" s="41"/>
      <c r="K111" s="26"/>
      <c r="L111" s="79"/>
      <c r="M111" s="79"/>
      <c r="R111" s="1"/>
      <c r="S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>
      <c r="A112" s="16" t="s">
        <v>449</v>
      </c>
      <c r="B112" s="16" t="s">
        <v>433</v>
      </c>
      <c r="C112" s="16">
        <v>1993</v>
      </c>
      <c r="D112" s="17" t="s">
        <v>282</v>
      </c>
      <c r="E112" s="24" t="s">
        <v>272</v>
      </c>
      <c r="F112" s="14" t="s">
        <v>288</v>
      </c>
      <c r="G112" s="16">
        <v>7</v>
      </c>
      <c r="H112" s="24" t="s">
        <v>272</v>
      </c>
      <c r="I112" s="16">
        <v>15</v>
      </c>
      <c r="J112" s="41"/>
      <c r="K112" s="26">
        <v>1350</v>
      </c>
      <c r="L112" s="79"/>
      <c r="M112" s="79"/>
      <c r="R112" s="1"/>
      <c r="S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:34">
      <c r="A113" s="16" t="s">
        <v>453</v>
      </c>
      <c r="B113" s="16" t="s">
        <v>433</v>
      </c>
      <c r="C113" s="16">
        <v>1993</v>
      </c>
      <c r="D113" s="14" t="s">
        <v>288</v>
      </c>
      <c r="E113" s="24" t="s">
        <v>272</v>
      </c>
      <c r="F113" s="17" t="s">
        <v>282</v>
      </c>
      <c r="G113" s="16">
        <v>6</v>
      </c>
      <c r="H113" s="24" t="s">
        <v>272</v>
      </c>
      <c r="I113" s="16">
        <v>5</v>
      </c>
      <c r="J113" s="41"/>
      <c r="K113" s="26">
        <v>3221</v>
      </c>
      <c r="L113" s="79"/>
      <c r="M113" s="79"/>
      <c r="R113" s="1"/>
      <c r="S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:34">
      <c r="A114" s="16" t="s">
        <v>454</v>
      </c>
      <c r="B114" s="16" t="s">
        <v>433</v>
      </c>
      <c r="C114" s="16">
        <v>1993</v>
      </c>
      <c r="D114" s="17" t="s">
        <v>288</v>
      </c>
      <c r="E114" s="24" t="s">
        <v>272</v>
      </c>
      <c r="F114" s="14" t="s">
        <v>282</v>
      </c>
      <c r="G114" s="16">
        <v>3</v>
      </c>
      <c r="H114" s="24" t="s">
        <v>272</v>
      </c>
      <c r="I114" s="16">
        <v>7</v>
      </c>
      <c r="J114" s="41"/>
      <c r="K114" s="26">
        <v>3151</v>
      </c>
      <c r="L114" s="79"/>
      <c r="M114" s="79"/>
      <c r="R114" s="1"/>
      <c r="S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34">
      <c r="A115" s="16" t="s">
        <v>455</v>
      </c>
      <c r="B115" s="16" t="s">
        <v>433</v>
      </c>
      <c r="C115" s="16">
        <v>1993</v>
      </c>
      <c r="D115" s="17" t="s">
        <v>282</v>
      </c>
      <c r="E115" s="24" t="s">
        <v>272</v>
      </c>
      <c r="F115" s="14" t="s">
        <v>288</v>
      </c>
      <c r="G115" s="16">
        <v>6</v>
      </c>
      <c r="H115" s="24" t="s">
        <v>272</v>
      </c>
      <c r="I115" s="16">
        <v>12</v>
      </c>
      <c r="J115" s="41"/>
      <c r="K115" s="26">
        <v>2620</v>
      </c>
      <c r="L115" s="79"/>
      <c r="M115" s="79"/>
      <c r="S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34">
      <c r="A116" s="16"/>
      <c r="B116" s="16"/>
      <c r="C116" s="16"/>
      <c r="D116" s="17"/>
      <c r="E116" s="24"/>
      <c r="F116" s="17"/>
      <c r="G116" s="16"/>
      <c r="H116" s="24"/>
      <c r="I116" s="16"/>
      <c r="J116" s="17" t="s">
        <v>279</v>
      </c>
      <c r="K116" s="26">
        <f>SUM(K99:K115)</f>
        <v>26753</v>
      </c>
      <c r="L116" s="79"/>
      <c r="M116" s="79"/>
      <c r="S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:34">
      <c r="A117" s="16"/>
      <c r="B117" s="16"/>
      <c r="C117" s="16"/>
      <c r="D117" s="41"/>
      <c r="E117" s="24"/>
      <c r="F117" s="17"/>
      <c r="G117" s="29"/>
      <c r="H117" s="24"/>
      <c r="I117" s="29"/>
      <c r="J117" s="17" t="s">
        <v>278</v>
      </c>
      <c r="K117" s="135">
        <f>PRODUCT(K116/14)</f>
        <v>1910.9285714285713</v>
      </c>
      <c r="L117" s="79"/>
      <c r="M117" s="79"/>
      <c r="S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:34">
      <c r="A118" s="16"/>
      <c r="B118" s="16"/>
      <c r="C118" s="16"/>
      <c r="D118" s="17"/>
      <c r="E118" s="16"/>
      <c r="F118" s="17"/>
      <c r="G118" s="29"/>
      <c r="H118" s="24"/>
      <c r="I118" s="29"/>
      <c r="J118" s="41"/>
      <c r="K118" s="135"/>
      <c r="L118" s="79"/>
      <c r="M118" s="79"/>
      <c r="S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:34">
      <c r="A119" s="19"/>
      <c r="B119" s="19"/>
      <c r="C119" s="19"/>
      <c r="D119" s="45"/>
      <c r="E119" s="31"/>
      <c r="F119" s="45"/>
      <c r="G119" s="19"/>
      <c r="H119" s="19"/>
      <c r="I119" s="19"/>
      <c r="J119" s="45"/>
      <c r="K119" s="136"/>
      <c r="L119" s="79"/>
      <c r="M119" s="79"/>
      <c r="S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:34">
      <c r="A120" s="16" t="s">
        <v>457</v>
      </c>
      <c r="B120" s="16" t="s">
        <v>433</v>
      </c>
      <c r="C120" s="16">
        <v>1995</v>
      </c>
      <c r="D120" s="14" t="s">
        <v>288</v>
      </c>
      <c r="E120" s="24" t="s">
        <v>272</v>
      </c>
      <c r="F120" s="17" t="s">
        <v>273</v>
      </c>
      <c r="G120" s="16">
        <v>2</v>
      </c>
      <c r="H120" s="64" t="s">
        <v>272</v>
      </c>
      <c r="I120" s="16">
        <v>0</v>
      </c>
      <c r="J120" s="41" t="s">
        <v>48</v>
      </c>
      <c r="K120" s="137">
        <v>2148</v>
      </c>
      <c r="L120" s="79"/>
      <c r="M120" s="79"/>
      <c r="S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:34">
      <c r="A121" s="16" t="s">
        <v>445</v>
      </c>
      <c r="B121" s="16" t="s">
        <v>433</v>
      </c>
      <c r="C121" s="16">
        <v>1995</v>
      </c>
      <c r="D121" s="17" t="s">
        <v>273</v>
      </c>
      <c r="E121" s="24" t="s">
        <v>272</v>
      </c>
      <c r="F121" s="14" t="s">
        <v>288</v>
      </c>
      <c r="G121" s="16">
        <v>0</v>
      </c>
      <c r="H121" s="64" t="s">
        <v>272</v>
      </c>
      <c r="I121" s="16">
        <v>2</v>
      </c>
      <c r="J121" s="41" t="s">
        <v>315</v>
      </c>
      <c r="K121" s="137">
        <v>1361</v>
      </c>
      <c r="L121" s="79"/>
      <c r="M121" s="79"/>
      <c r="S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>
      <c r="A122" s="16" t="s">
        <v>446</v>
      </c>
      <c r="B122" s="16" t="s">
        <v>433</v>
      </c>
      <c r="C122" s="16">
        <v>1995</v>
      </c>
      <c r="D122" s="14" t="s">
        <v>288</v>
      </c>
      <c r="E122" s="24" t="s">
        <v>272</v>
      </c>
      <c r="F122" s="17" t="s">
        <v>273</v>
      </c>
      <c r="G122" s="16">
        <v>2</v>
      </c>
      <c r="H122" s="64" t="s">
        <v>272</v>
      </c>
      <c r="I122" s="16">
        <v>0</v>
      </c>
      <c r="J122" s="41" t="s">
        <v>316</v>
      </c>
      <c r="K122" s="137">
        <v>2173</v>
      </c>
      <c r="L122" s="79"/>
      <c r="M122" s="79"/>
      <c r="S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:34">
      <c r="A123" s="16"/>
      <c r="B123" s="16"/>
      <c r="C123" s="16"/>
      <c r="D123" s="41"/>
      <c r="E123" s="24"/>
      <c r="F123" s="41"/>
      <c r="G123" s="16"/>
      <c r="H123" s="64"/>
      <c r="I123" s="16"/>
      <c r="J123" s="41"/>
      <c r="K123" s="137"/>
      <c r="L123" s="79"/>
      <c r="M123" s="79"/>
      <c r="S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:34">
      <c r="A124" s="16" t="s">
        <v>457</v>
      </c>
      <c r="B124" s="16" t="s">
        <v>433</v>
      </c>
      <c r="C124" s="16">
        <v>1995</v>
      </c>
      <c r="D124" s="14" t="s">
        <v>286</v>
      </c>
      <c r="E124" s="24" t="s">
        <v>272</v>
      </c>
      <c r="F124" s="17" t="s">
        <v>370</v>
      </c>
      <c r="G124" s="16">
        <v>2</v>
      </c>
      <c r="H124" s="64" t="s">
        <v>272</v>
      </c>
      <c r="I124" s="16">
        <v>0</v>
      </c>
      <c r="J124" s="41" t="s">
        <v>317</v>
      </c>
      <c r="K124" s="137">
        <v>1774</v>
      </c>
      <c r="L124" s="79"/>
      <c r="M124" s="79"/>
      <c r="S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34">
      <c r="A125" s="16" t="s">
        <v>445</v>
      </c>
      <c r="B125" s="16" t="s">
        <v>433</v>
      </c>
      <c r="C125" s="16">
        <v>1995</v>
      </c>
      <c r="D125" s="17" t="s">
        <v>370</v>
      </c>
      <c r="E125" s="24" t="s">
        <v>272</v>
      </c>
      <c r="F125" s="14" t="s">
        <v>286</v>
      </c>
      <c r="G125" s="16">
        <v>0</v>
      </c>
      <c r="H125" s="64" t="s">
        <v>272</v>
      </c>
      <c r="I125" s="16">
        <v>2</v>
      </c>
      <c r="J125" s="41" t="s">
        <v>318</v>
      </c>
      <c r="K125" s="137">
        <v>1402</v>
      </c>
      <c r="L125" s="79"/>
      <c r="M125" s="79"/>
      <c r="S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34">
      <c r="A126" s="16" t="s">
        <v>446</v>
      </c>
      <c r="B126" s="16" t="s">
        <v>433</v>
      </c>
      <c r="C126" s="16">
        <v>1995</v>
      </c>
      <c r="D126" s="14" t="s">
        <v>286</v>
      </c>
      <c r="E126" s="24" t="s">
        <v>272</v>
      </c>
      <c r="F126" s="17" t="s">
        <v>370</v>
      </c>
      <c r="G126" s="16">
        <v>1</v>
      </c>
      <c r="H126" s="64" t="s">
        <v>272</v>
      </c>
      <c r="I126" s="16">
        <v>0</v>
      </c>
      <c r="J126" s="41" t="s">
        <v>319</v>
      </c>
      <c r="K126" s="137">
        <v>1555</v>
      </c>
      <c r="L126" s="79"/>
      <c r="M126" s="79"/>
      <c r="S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:34">
      <c r="A127" s="16"/>
      <c r="B127" s="16"/>
      <c r="C127" s="16"/>
      <c r="D127" s="41"/>
      <c r="E127" s="24"/>
      <c r="F127" s="41"/>
      <c r="G127" s="16"/>
      <c r="H127" s="64"/>
      <c r="I127" s="16"/>
      <c r="J127" s="41"/>
      <c r="K127" s="137"/>
      <c r="L127" s="79"/>
      <c r="M127" s="79"/>
      <c r="S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:34">
      <c r="A128" s="16" t="s">
        <v>457</v>
      </c>
      <c r="B128" s="16" t="s">
        <v>433</v>
      </c>
      <c r="C128" s="16">
        <v>1995</v>
      </c>
      <c r="D128" s="14" t="s">
        <v>369</v>
      </c>
      <c r="E128" s="24" t="s">
        <v>272</v>
      </c>
      <c r="F128" s="41" t="s">
        <v>281</v>
      </c>
      <c r="G128" s="16">
        <v>2</v>
      </c>
      <c r="H128" s="64" t="s">
        <v>272</v>
      </c>
      <c r="I128" s="16">
        <v>0</v>
      </c>
      <c r="J128" s="41" t="s">
        <v>320</v>
      </c>
      <c r="K128" s="137">
        <v>3124</v>
      </c>
      <c r="L128" s="79"/>
      <c r="M128" s="79"/>
      <c r="S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>
      <c r="A129" s="16" t="s">
        <v>445</v>
      </c>
      <c r="B129" s="16" t="s">
        <v>433</v>
      </c>
      <c r="C129" s="16">
        <v>1995</v>
      </c>
      <c r="D129" s="41" t="s">
        <v>281</v>
      </c>
      <c r="E129" s="24" t="s">
        <v>272</v>
      </c>
      <c r="F129" s="14" t="s">
        <v>369</v>
      </c>
      <c r="G129" s="16">
        <v>0</v>
      </c>
      <c r="H129" s="64" t="s">
        <v>272</v>
      </c>
      <c r="I129" s="16">
        <v>1</v>
      </c>
      <c r="J129" s="41" t="s">
        <v>321</v>
      </c>
      <c r="K129" s="137">
        <v>2018</v>
      </c>
      <c r="L129" s="79"/>
      <c r="M129" s="79"/>
      <c r="S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>
      <c r="A130" s="16" t="s">
        <v>446</v>
      </c>
      <c r="B130" s="16" t="s">
        <v>433</v>
      </c>
      <c r="C130" s="16">
        <v>1995</v>
      </c>
      <c r="D130" s="14" t="s">
        <v>369</v>
      </c>
      <c r="E130" s="24" t="s">
        <v>272</v>
      </c>
      <c r="F130" s="41" t="s">
        <v>281</v>
      </c>
      <c r="G130" s="16">
        <v>1</v>
      </c>
      <c r="H130" s="64" t="s">
        <v>272</v>
      </c>
      <c r="I130" s="16">
        <v>0</v>
      </c>
      <c r="J130" s="41" t="s">
        <v>291</v>
      </c>
      <c r="K130" s="137">
        <v>2745</v>
      </c>
      <c r="L130" s="79"/>
      <c r="M130" s="79"/>
      <c r="S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>
      <c r="A131" s="16"/>
      <c r="B131" s="16"/>
      <c r="C131" s="16"/>
      <c r="D131" s="41"/>
      <c r="E131" s="24"/>
      <c r="F131" s="41"/>
      <c r="G131" s="16"/>
      <c r="H131" s="64"/>
      <c r="I131" s="16"/>
      <c r="J131" s="41"/>
      <c r="K131" s="137"/>
      <c r="L131" s="79"/>
      <c r="M131" s="79"/>
      <c r="S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>
      <c r="A132" s="16" t="s">
        <v>457</v>
      </c>
      <c r="B132" s="16" t="s">
        <v>433</v>
      </c>
      <c r="C132" s="16">
        <v>1995</v>
      </c>
      <c r="D132" s="14" t="s">
        <v>344</v>
      </c>
      <c r="E132" s="24" t="s">
        <v>272</v>
      </c>
      <c r="F132" s="17" t="s">
        <v>282</v>
      </c>
      <c r="G132" s="16">
        <v>1</v>
      </c>
      <c r="H132" s="64" t="s">
        <v>272</v>
      </c>
      <c r="I132" s="16">
        <v>0</v>
      </c>
      <c r="J132" s="41" t="s">
        <v>292</v>
      </c>
      <c r="K132" s="137">
        <v>1641</v>
      </c>
      <c r="L132" s="79"/>
      <c r="M132" s="79"/>
      <c r="S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>
      <c r="A133" s="16" t="s">
        <v>445</v>
      </c>
      <c r="B133" s="16" t="s">
        <v>433</v>
      </c>
      <c r="C133" s="16">
        <v>1995</v>
      </c>
      <c r="D133" s="14" t="s">
        <v>282</v>
      </c>
      <c r="E133" s="24" t="s">
        <v>272</v>
      </c>
      <c r="F133" s="17" t="s">
        <v>344</v>
      </c>
      <c r="G133" s="16">
        <v>2</v>
      </c>
      <c r="H133" s="64" t="s">
        <v>272</v>
      </c>
      <c r="I133" s="16">
        <v>1</v>
      </c>
      <c r="J133" s="41" t="s">
        <v>293</v>
      </c>
      <c r="K133" s="137">
        <v>2437</v>
      </c>
      <c r="L133" s="79"/>
      <c r="M133" s="79"/>
      <c r="S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>
      <c r="A134" s="16" t="s">
        <v>446</v>
      </c>
      <c r="B134" s="16" t="s">
        <v>433</v>
      </c>
      <c r="C134" s="16">
        <v>1995</v>
      </c>
      <c r="D134" s="17" t="s">
        <v>344</v>
      </c>
      <c r="E134" s="24" t="s">
        <v>272</v>
      </c>
      <c r="F134" s="14" t="s">
        <v>282</v>
      </c>
      <c r="G134" s="16">
        <v>0</v>
      </c>
      <c r="H134" s="64" t="s">
        <v>272</v>
      </c>
      <c r="I134" s="16">
        <v>2</v>
      </c>
      <c r="J134" s="41" t="s">
        <v>294</v>
      </c>
      <c r="K134" s="137">
        <v>1816</v>
      </c>
      <c r="L134" s="79"/>
      <c r="M134" s="79"/>
      <c r="S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>
      <c r="A135" s="16" t="s">
        <v>447</v>
      </c>
      <c r="B135" s="16" t="s">
        <v>433</v>
      </c>
      <c r="C135" s="16">
        <v>1995</v>
      </c>
      <c r="D135" s="17" t="s">
        <v>282</v>
      </c>
      <c r="E135" s="24" t="s">
        <v>272</v>
      </c>
      <c r="F135" s="14" t="s">
        <v>344</v>
      </c>
      <c r="G135" s="16">
        <v>0</v>
      </c>
      <c r="H135" s="64" t="s">
        <v>272</v>
      </c>
      <c r="I135" s="16">
        <v>1</v>
      </c>
      <c r="J135" s="41" t="s">
        <v>295</v>
      </c>
      <c r="K135" s="137">
        <v>3218</v>
      </c>
      <c r="L135" s="79"/>
      <c r="M135" s="79"/>
      <c r="S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>
      <c r="A136" s="16" t="s">
        <v>456</v>
      </c>
      <c r="B136" s="16" t="s">
        <v>433</v>
      </c>
      <c r="C136" s="16">
        <v>1995</v>
      </c>
      <c r="D136" s="17" t="s">
        <v>344</v>
      </c>
      <c r="E136" s="24" t="s">
        <v>272</v>
      </c>
      <c r="F136" s="14" t="s">
        <v>282</v>
      </c>
      <c r="G136" s="16">
        <v>0</v>
      </c>
      <c r="H136" s="64" t="s">
        <v>272</v>
      </c>
      <c r="I136" s="16">
        <v>2</v>
      </c>
      <c r="J136" s="41" t="s">
        <v>296</v>
      </c>
      <c r="K136" s="137">
        <v>3034</v>
      </c>
      <c r="L136" s="79"/>
      <c r="M136" s="79"/>
      <c r="S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>
      <c r="A137" s="16"/>
      <c r="B137" s="16"/>
      <c r="C137" s="16"/>
      <c r="D137" s="17"/>
      <c r="E137" s="24"/>
      <c r="F137" s="17"/>
      <c r="G137" s="16"/>
      <c r="H137" s="24"/>
      <c r="I137" s="16"/>
      <c r="J137" s="17" t="s">
        <v>279</v>
      </c>
      <c r="K137" s="26">
        <f>SUM(K120:K136)</f>
        <v>30446</v>
      </c>
      <c r="L137" s="79"/>
      <c r="M137" s="79"/>
      <c r="S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>
      <c r="A138" s="16"/>
      <c r="B138" s="16"/>
      <c r="C138" s="16"/>
      <c r="D138" s="41"/>
      <c r="E138" s="24"/>
      <c r="F138" s="17"/>
      <c r="G138" s="29"/>
      <c r="H138" s="24"/>
      <c r="I138" s="29"/>
      <c r="J138" s="17" t="s">
        <v>278</v>
      </c>
      <c r="K138" s="135">
        <f>PRODUCT(K137/14)</f>
        <v>2174.7142857142858</v>
      </c>
      <c r="L138" s="79"/>
      <c r="M138" s="79"/>
      <c r="S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>
      <c r="A139" s="16"/>
      <c r="B139" s="16"/>
      <c r="C139" s="16"/>
      <c r="D139" s="41"/>
      <c r="E139" s="16"/>
      <c r="F139" s="41"/>
      <c r="G139" s="29"/>
      <c r="H139" s="64"/>
      <c r="I139" s="29"/>
      <c r="J139" s="41"/>
      <c r="K139" s="135"/>
      <c r="L139" s="79"/>
      <c r="M139" s="79"/>
      <c r="S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>
      <c r="A140" s="19"/>
      <c r="B140" s="19"/>
      <c r="C140" s="19"/>
      <c r="D140" s="45"/>
      <c r="E140" s="31"/>
      <c r="F140" s="45"/>
      <c r="G140" s="19"/>
      <c r="H140" s="19"/>
      <c r="I140" s="19"/>
      <c r="J140" s="45"/>
      <c r="K140" s="136"/>
      <c r="L140" s="79"/>
      <c r="M140" s="79"/>
      <c r="N140" s="16"/>
      <c r="O140" s="16"/>
      <c r="P140" s="16"/>
      <c r="Q140" s="80"/>
      <c r="S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>
      <c r="A141" s="16" t="s">
        <v>451</v>
      </c>
      <c r="B141" s="16" t="s">
        <v>433</v>
      </c>
      <c r="C141" s="16">
        <v>1996</v>
      </c>
      <c r="D141" s="14" t="s">
        <v>370</v>
      </c>
      <c r="E141" s="16"/>
      <c r="F141" s="17" t="s">
        <v>33</v>
      </c>
      <c r="G141" s="16">
        <v>2</v>
      </c>
      <c r="H141" s="64" t="s">
        <v>272</v>
      </c>
      <c r="I141" s="16">
        <v>0</v>
      </c>
      <c r="J141" s="41" t="s">
        <v>142</v>
      </c>
      <c r="K141" s="137">
        <v>1482</v>
      </c>
      <c r="L141" s="79"/>
      <c r="M141" s="79"/>
      <c r="N141" s="16"/>
      <c r="O141" s="16"/>
      <c r="P141" s="16"/>
      <c r="Q141" s="80"/>
      <c r="S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>
      <c r="A142" s="16" t="s">
        <v>449</v>
      </c>
      <c r="B142" s="16" t="s">
        <v>433</v>
      </c>
      <c r="C142" s="16">
        <v>1996</v>
      </c>
      <c r="D142" s="14" t="s">
        <v>33</v>
      </c>
      <c r="E142" s="16"/>
      <c r="F142" s="17" t="s">
        <v>370</v>
      </c>
      <c r="G142" s="16">
        <v>2</v>
      </c>
      <c r="H142" s="64" t="s">
        <v>272</v>
      </c>
      <c r="I142" s="16">
        <v>0</v>
      </c>
      <c r="J142" s="41" t="s">
        <v>143</v>
      </c>
      <c r="K142" s="137">
        <v>1573</v>
      </c>
      <c r="L142" s="79"/>
      <c r="M142" s="79"/>
      <c r="S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>
      <c r="A143" s="16" t="s">
        <v>458</v>
      </c>
      <c r="B143" s="16" t="s">
        <v>433</v>
      </c>
      <c r="C143" s="16">
        <v>1996</v>
      </c>
      <c r="D143" s="17" t="s">
        <v>370</v>
      </c>
      <c r="E143" s="16"/>
      <c r="F143" s="14" t="s">
        <v>33</v>
      </c>
      <c r="G143" s="16">
        <v>1</v>
      </c>
      <c r="H143" s="64" t="s">
        <v>272</v>
      </c>
      <c r="I143" s="16">
        <v>2</v>
      </c>
      <c r="J143" s="41" t="s">
        <v>376</v>
      </c>
      <c r="K143" s="137">
        <v>2018</v>
      </c>
      <c r="L143" s="79"/>
      <c r="M143" s="79"/>
      <c r="S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>
      <c r="A144" s="16" t="s">
        <v>456</v>
      </c>
      <c r="B144" s="16" t="s">
        <v>433</v>
      </c>
      <c r="C144" s="16">
        <v>1996</v>
      </c>
      <c r="D144" s="17" t="s">
        <v>33</v>
      </c>
      <c r="E144" s="16"/>
      <c r="F144" s="14" t="s">
        <v>370</v>
      </c>
      <c r="G144" s="16">
        <v>0</v>
      </c>
      <c r="H144" s="64" t="s">
        <v>272</v>
      </c>
      <c r="I144" s="16">
        <v>2</v>
      </c>
      <c r="J144" s="41" t="s">
        <v>377</v>
      </c>
      <c r="K144" s="137">
        <v>2036</v>
      </c>
      <c r="L144" s="79"/>
      <c r="M144" s="79"/>
      <c r="S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>
      <c r="A145" s="16" t="s">
        <v>454</v>
      </c>
      <c r="B145" s="16" t="s">
        <v>433</v>
      </c>
      <c r="C145" s="16">
        <v>1996</v>
      </c>
      <c r="D145" s="14" t="s">
        <v>370</v>
      </c>
      <c r="E145" s="16"/>
      <c r="F145" s="17" t="s">
        <v>33</v>
      </c>
      <c r="G145" s="16">
        <v>2</v>
      </c>
      <c r="H145" s="64" t="s">
        <v>272</v>
      </c>
      <c r="I145" s="16">
        <v>0</v>
      </c>
      <c r="J145" s="41" t="s">
        <v>378</v>
      </c>
      <c r="K145" s="137">
        <v>2418</v>
      </c>
      <c r="L145" s="79"/>
      <c r="M145" s="79"/>
      <c r="S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>
      <c r="A146" s="16"/>
      <c r="B146" s="16"/>
      <c r="C146" s="16"/>
      <c r="D146" s="41"/>
      <c r="E146" s="16"/>
      <c r="F146" s="41"/>
      <c r="G146" s="16"/>
      <c r="H146" s="64"/>
      <c r="I146" s="16"/>
      <c r="J146" s="41"/>
      <c r="K146" s="137"/>
      <c r="L146" s="79"/>
      <c r="M146" s="79"/>
      <c r="S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>
      <c r="A147" s="16" t="s">
        <v>451</v>
      </c>
      <c r="B147" s="16" t="s">
        <v>433</v>
      </c>
      <c r="C147" s="16">
        <v>1996</v>
      </c>
      <c r="D147" s="14" t="s">
        <v>286</v>
      </c>
      <c r="E147" s="24" t="s">
        <v>272</v>
      </c>
      <c r="F147" s="17" t="s">
        <v>273</v>
      </c>
      <c r="G147" s="16">
        <v>2</v>
      </c>
      <c r="H147" s="64" t="s">
        <v>272</v>
      </c>
      <c r="I147" s="16">
        <v>0</v>
      </c>
      <c r="J147" s="41" t="s">
        <v>379</v>
      </c>
      <c r="K147" s="137">
        <v>2006</v>
      </c>
      <c r="L147" s="79"/>
      <c r="M147" s="79"/>
      <c r="S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>
      <c r="A148" s="16" t="s">
        <v>449</v>
      </c>
      <c r="B148" s="16" t="s">
        <v>433</v>
      </c>
      <c r="C148" s="16">
        <v>1996</v>
      </c>
      <c r="D148" s="17" t="s">
        <v>273</v>
      </c>
      <c r="E148" s="24" t="s">
        <v>272</v>
      </c>
      <c r="F148" s="14" t="s">
        <v>286</v>
      </c>
      <c r="G148" s="16">
        <v>0</v>
      </c>
      <c r="H148" s="64" t="s">
        <v>272</v>
      </c>
      <c r="I148" s="16">
        <v>1</v>
      </c>
      <c r="J148" s="41" t="s">
        <v>380</v>
      </c>
      <c r="K148" s="137">
        <v>1714</v>
      </c>
      <c r="L148" s="79"/>
      <c r="M148" s="79"/>
      <c r="S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>
      <c r="A149" s="16" t="s">
        <v>458</v>
      </c>
      <c r="B149" s="16" t="s">
        <v>433</v>
      </c>
      <c r="C149" s="16">
        <v>1996</v>
      </c>
      <c r="D149" s="14" t="s">
        <v>286</v>
      </c>
      <c r="E149" s="24" t="s">
        <v>272</v>
      </c>
      <c r="F149" s="17" t="s">
        <v>273</v>
      </c>
      <c r="G149" s="16">
        <v>1</v>
      </c>
      <c r="H149" s="64" t="s">
        <v>272</v>
      </c>
      <c r="I149" s="16">
        <v>0</v>
      </c>
      <c r="J149" s="41" t="s">
        <v>381</v>
      </c>
      <c r="K149" s="137">
        <v>1658</v>
      </c>
      <c r="L149" s="79"/>
      <c r="M149" s="79"/>
      <c r="S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>
      <c r="A150" s="16"/>
      <c r="B150" s="16"/>
      <c r="C150" s="16"/>
      <c r="D150" s="41"/>
      <c r="E150" s="16"/>
      <c r="F150" s="41"/>
      <c r="G150" s="16"/>
      <c r="H150" s="41"/>
      <c r="I150" s="16"/>
      <c r="J150" s="41"/>
      <c r="K150" s="137"/>
      <c r="L150" s="79"/>
      <c r="M150" s="79"/>
      <c r="S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>
      <c r="A151" s="16" t="s">
        <v>451</v>
      </c>
      <c r="B151" s="16" t="s">
        <v>433</v>
      </c>
      <c r="C151" s="16">
        <v>1996</v>
      </c>
      <c r="D151" s="14" t="s">
        <v>369</v>
      </c>
      <c r="E151" s="24" t="s">
        <v>272</v>
      </c>
      <c r="F151" s="41" t="s">
        <v>288</v>
      </c>
      <c r="G151" s="16">
        <v>2</v>
      </c>
      <c r="H151" s="64" t="s">
        <v>272</v>
      </c>
      <c r="I151" s="16">
        <v>0</v>
      </c>
      <c r="J151" s="41" t="s">
        <v>382</v>
      </c>
      <c r="K151" s="137">
        <v>2732</v>
      </c>
      <c r="L151" s="79"/>
      <c r="M151" s="79"/>
      <c r="S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>
      <c r="A152" s="16" t="s">
        <v>449</v>
      </c>
      <c r="B152" s="16" t="s">
        <v>433</v>
      </c>
      <c r="C152" s="16">
        <v>1996</v>
      </c>
      <c r="D152" s="41" t="s">
        <v>288</v>
      </c>
      <c r="E152" s="24" t="s">
        <v>272</v>
      </c>
      <c r="F152" s="14" t="s">
        <v>369</v>
      </c>
      <c r="G152" s="16">
        <v>0</v>
      </c>
      <c r="H152" s="64" t="s">
        <v>272</v>
      </c>
      <c r="I152" s="16">
        <v>1</v>
      </c>
      <c r="J152" s="41" t="s">
        <v>383</v>
      </c>
      <c r="K152" s="137">
        <v>3218</v>
      </c>
      <c r="L152" s="79"/>
      <c r="M152" s="79"/>
      <c r="S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>
      <c r="A153" s="16" t="s">
        <v>458</v>
      </c>
      <c r="B153" s="16" t="s">
        <v>433</v>
      </c>
      <c r="C153" s="16">
        <v>1996</v>
      </c>
      <c r="D153" s="17" t="s">
        <v>369</v>
      </c>
      <c r="E153" s="24" t="s">
        <v>272</v>
      </c>
      <c r="F153" s="47" t="s">
        <v>288</v>
      </c>
      <c r="G153" s="16">
        <v>0</v>
      </c>
      <c r="H153" s="64" t="s">
        <v>272</v>
      </c>
      <c r="I153" s="16">
        <v>2</v>
      </c>
      <c r="J153" s="41" t="s">
        <v>384</v>
      </c>
      <c r="K153" s="137">
        <v>3261</v>
      </c>
      <c r="L153" s="79"/>
      <c r="M153" s="79"/>
      <c r="S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>
      <c r="A154" s="16" t="s">
        <v>456</v>
      </c>
      <c r="B154" s="16" t="s">
        <v>433</v>
      </c>
      <c r="C154" s="16">
        <v>1996</v>
      </c>
      <c r="D154" s="41" t="s">
        <v>288</v>
      </c>
      <c r="E154" s="16"/>
      <c r="F154" s="14" t="s">
        <v>369</v>
      </c>
      <c r="G154" s="16">
        <v>0</v>
      </c>
      <c r="H154" s="41"/>
      <c r="I154" s="16">
        <v>2</v>
      </c>
      <c r="J154" s="41" t="s">
        <v>385</v>
      </c>
      <c r="K154" s="137">
        <v>3065</v>
      </c>
      <c r="L154" s="79"/>
      <c r="M154" s="79"/>
      <c r="S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>
      <c r="A155" s="16"/>
      <c r="B155" s="16"/>
      <c r="C155" s="16"/>
      <c r="D155" s="41"/>
      <c r="E155" s="16"/>
      <c r="F155" s="41"/>
      <c r="G155" s="16"/>
      <c r="H155" s="41"/>
      <c r="I155" s="16"/>
      <c r="J155" s="41"/>
      <c r="K155" s="137"/>
      <c r="L155" s="79"/>
      <c r="M155" s="79"/>
      <c r="S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>
      <c r="A156" s="16" t="s">
        <v>451</v>
      </c>
      <c r="B156" s="16" t="s">
        <v>433</v>
      </c>
      <c r="C156" s="16">
        <v>1996</v>
      </c>
      <c r="D156" s="14" t="s">
        <v>282</v>
      </c>
      <c r="E156" s="24" t="s">
        <v>272</v>
      </c>
      <c r="F156" s="41" t="s">
        <v>344</v>
      </c>
      <c r="G156" s="16">
        <v>1</v>
      </c>
      <c r="H156" s="64" t="s">
        <v>272</v>
      </c>
      <c r="I156" s="16">
        <v>0</v>
      </c>
      <c r="J156" s="41" t="s">
        <v>386</v>
      </c>
      <c r="K156" s="137">
        <v>1886</v>
      </c>
      <c r="L156" s="79"/>
      <c r="M156" s="79"/>
      <c r="S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>
      <c r="A157" s="16" t="s">
        <v>449</v>
      </c>
      <c r="B157" s="16" t="s">
        <v>433</v>
      </c>
      <c r="C157" s="16">
        <v>1996</v>
      </c>
      <c r="D157" s="17" t="s">
        <v>344</v>
      </c>
      <c r="E157" s="24" t="s">
        <v>272</v>
      </c>
      <c r="F157" s="14" t="s">
        <v>282</v>
      </c>
      <c r="G157" s="16">
        <v>0</v>
      </c>
      <c r="H157" s="64" t="s">
        <v>272</v>
      </c>
      <c r="I157" s="16">
        <v>1</v>
      </c>
      <c r="J157" s="41" t="s">
        <v>387</v>
      </c>
      <c r="K157" s="137">
        <v>1522</v>
      </c>
      <c r="L157" s="79"/>
      <c r="M157" s="79"/>
      <c r="S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" customHeight="1">
      <c r="A158" s="16" t="s">
        <v>458</v>
      </c>
      <c r="B158" s="16" t="s">
        <v>433</v>
      </c>
      <c r="C158" s="16">
        <v>1996</v>
      </c>
      <c r="D158" s="14" t="s">
        <v>282</v>
      </c>
      <c r="E158" s="24" t="s">
        <v>272</v>
      </c>
      <c r="F158" s="17" t="s">
        <v>344</v>
      </c>
      <c r="G158" s="16">
        <v>1</v>
      </c>
      <c r="H158" s="64" t="s">
        <v>272</v>
      </c>
      <c r="I158" s="16">
        <v>0</v>
      </c>
      <c r="J158" s="41" t="s">
        <v>388</v>
      </c>
      <c r="K158" s="137">
        <v>2793</v>
      </c>
      <c r="L158" s="79"/>
      <c r="M158" s="79"/>
      <c r="S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>
      <c r="A159" s="16"/>
      <c r="B159" s="16"/>
      <c r="C159" s="16"/>
      <c r="D159" s="17"/>
      <c r="E159" s="24"/>
      <c r="F159" s="17"/>
      <c r="G159" s="16"/>
      <c r="H159" s="24"/>
      <c r="I159" s="16"/>
      <c r="J159" s="17" t="s">
        <v>279</v>
      </c>
      <c r="K159" s="26">
        <f>SUM(K141:K158)</f>
        <v>33382</v>
      </c>
      <c r="L159" s="79"/>
      <c r="M159" s="79"/>
      <c r="S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>
      <c r="A160" s="16"/>
      <c r="B160" s="16"/>
      <c r="C160" s="16"/>
      <c r="D160" s="41"/>
      <c r="E160" s="24"/>
      <c r="F160" s="17"/>
      <c r="G160" s="29"/>
      <c r="H160" s="24"/>
      <c r="I160" s="29"/>
      <c r="J160" s="17" t="s">
        <v>278</v>
      </c>
      <c r="K160" s="135">
        <f>PRODUCT(K159/15)</f>
        <v>2225.4666666666667</v>
      </c>
      <c r="L160" s="79"/>
      <c r="M160" s="79"/>
      <c r="S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>
      <c r="A161" s="16"/>
      <c r="B161" s="16"/>
      <c r="C161" s="16"/>
      <c r="D161" s="14"/>
      <c r="E161" s="16"/>
      <c r="F161" s="17"/>
      <c r="G161" s="16"/>
      <c r="H161" s="64"/>
      <c r="I161" s="16"/>
      <c r="J161" s="41"/>
      <c r="K161" s="135"/>
      <c r="L161" s="79"/>
      <c r="M161" s="79"/>
      <c r="N161" s="16"/>
      <c r="O161" s="16"/>
      <c r="P161" s="16"/>
      <c r="Q161" s="80"/>
      <c r="S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>
      <c r="A162" s="19"/>
      <c r="B162" s="19"/>
      <c r="C162" s="19"/>
      <c r="D162" s="45"/>
      <c r="E162" s="31"/>
      <c r="F162" s="45"/>
      <c r="G162" s="19"/>
      <c r="H162" s="19"/>
      <c r="I162" s="19"/>
      <c r="J162" s="45"/>
      <c r="K162" s="136"/>
      <c r="L162" s="79"/>
      <c r="M162" s="79"/>
      <c r="N162" s="16"/>
      <c r="O162" s="16"/>
      <c r="P162" s="16"/>
      <c r="Q162" s="80"/>
      <c r="S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>
      <c r="A163" s="16" t="s">
        <v>446</v>
      </c>
      <c r="B163" s="16" t="s">
        <v>433</v>
      </c>
      <c r="C163" s="16">
        <v>1997</v>
      </c>
      <c r="D163" s="14" t="s">
        <v>344</v>
      </c>
      <c r="E163" s="24" t="s">
        <v>272</v>
      </c>
      <c r="F163" s="17" t="s">
        <v>33</v>
      </c>
      <c r="G163" s="16">
        <v>1</v>
      </c>
      <c r="H163" s="64" t="s">
        <v>272</v>
      </c>
      <c r="I163" s="16">
        <v>0</v>
      </c>
      <c r="J163" s="41" t="s">
        <v>219</v>
      </c>
      <c r="K163" s="137">
        <v>2590</v>
      </c>
      <c r="L163" s="79"/>
      <c r="M163" s="79"/>
      <c r="S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spans="1:34">
      <c r="A164" s="16" t="s">
        <v>458</v>
      </c>
      <c r="B164" s="16" t="s">
        <v>433</v>
      </c>
      <c r="C164" s="16">
        <v>1997</v>
      </c>
      <c r="D164" s="17" t="s">
        <v>33</v>
      </c>
      <c r="E164" s="24" t="s">
        <v>272</v>
      </c>
      <c r="F164" s="14" t="s">
        <v>344</v>
      </c>
      <c r="G164" s="16">
        <v>0</v>
      </c>
      <c r="H164" s="64" t="s">
        <v>272</v>
      </c>
      <c r="I164" s="16">
        <v>2</v>
      </c>
      <c r="J164" s="41" t="s">
        <v>220</v>
      </c>
      <c r="K164" s="137">
        <v>2641</v>
      </c>
      <c r="L164" s="79"/>
      <c r="M164" s="79"/>
      <c r="S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spans="1:34">
      <c r="A165" s="16" t="s">
        <v>459</v>
      </c>
      <c r="B165" s="16" t="s">
        <v>433</v>
      </c>
      <c r="C165" s="16">
        <v>1997</v>
      </c>
      <c r="D165" s="14" t="s">
        <v>344</v>
      </c>
      <c r="E165" s="24" t="s">
        <v>272</v>
      </c>
      <c r="F165" s="17" t="s">
        <v>33</v>
      </c>
      <c r="G165" s="16">
        <v>2</v>
      </c>
      <c r="H165" s="64" t="s">
        <v>272</v>
      </c>
      <c r="I165" s="16">
        <v>0</v>
      </c>
      <c r="J165" s="41" t="s">
        <v>221</v>
      </c>
      <c r="K165" s="137">
        <v>2110</v>
      </c>
      <c r="L165" s="79"/>
      <c r="M165" s="79"/>
      <c r="S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1:34">
      <c r="A166" s="16"/>
      <c r="B166" s="16"/>
      <c r="C166" s="16"/>
      <c r="D166" s="41"/>
      <c r="E166" s="24"/>
      <c r="F166" s="41"/>
      <c r="G166" s="16"/>
      <c r="H166" s="64"/>
      <c r="I166" s="16"/>
      <c r="J166" s="41"/>
      <c r="K166" s="137"/>
      <c r="L166" s="79"/>
      <c r="M166" s="79"/>
      <c r="S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spans="1:34">
      <c r="A167" s="16" t="s">
        <v>446</v>
      </c>
      <c r="B167" s="16" t="s">
        <v>433</v>
      </c>
      <c r="C167" s="16">
        <v>1997</v>
      </c>
      <c r="D167" s="17" t="s">
        <v>123</v>
      </c>
      <c r="E167" s="24" t="s">
        <v>272</v>
      </c>
      <c r="F167" s="14" t="s">
        <v>282</v>
      </c>
      <c r="G167" s="16">
        <v>1</v>
      </c>
      <c r="H167" s="64" t="s">
        <v>272</v>
      </c>
      <c r="I167" s="16">
        <v>2</v>
      </c>
      <c r="J167" s="41" t="s">
        <v>222</v>
      </c>
      <c r="K167" s="137">
        <v>2250</v>
      </c>
      <c r="L167" s="79"/>
      <c r="M167" s="79"/>
      <c r="S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spans="1:34">
      <c r="A168" s="16" t="s">
        <v>459</v>
      </c>
      <c r="B168" s="16" t="s">
        <v>433</v>
      </c>
      <c r="C168" s="16">
        <v>1997</v>
      </c>
      <c r="D168" s="14" t="s">
        <v>123</v>
      </c>
      <c r="E168" s="24"/>
      <c r="F168" s="17" t="s">
        <v>282</v>
      </c>
      <c r="G168" s="16">
        <v>2</v>
      </c>
      <c r="H168" s="64" t="s">
        <v>272</v>
      </c>
      <c r="I168" s="16">
        <v>0</v>
      </c>
      <c r="J168" s="41" t="s">
        <v>223</v>
      </c>
      <c r="K168" s="137">
        <v>2350</v>
      </c>
      <c r="L168" s="79"/>
      <c r="M168" s="79"/>
      <c r="S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spans="1:34">
      <c r="A169" s="16" t="s">
        <v>456</v>
      </c>
      <c r="B169" s="16" t="s">
        <v>433</v>
      </c>
      <c r="C169" s="16">
        <v>1997</v>
      </c>
      <c r="D169" s="14" t="s">
        <v>282</v>
      </c>
      <c r="E169" s="24" t="s">
        <v>272</v>
      </c>
      <c r="F169" s="17" t="s">
        <v>123</v>
      </c>
      <c r="G169" s="16">
        <v>1</v>
      </c>
      <c r="H169" s="64" t="s">
        <v>272</v>
      </c>
      <c r="I169" s="16">
        <v>0</v>
      </c>
      <c r="J169" s="41" t="s">
        <v>224</v>
      </c>
      <c r="K169" s="137">
        <v>2592</v>
      </c>
      <c r="L169" s="79"/>
      <c r="M169" s="79"/>
      <c r="S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spans="1:34">
      <c r="A170" s="16" t="s">
        <v>454</v>
      </c>
      <c r="B170" s="16" t="s">
        <v>433</v>
      </c>
      <c r="C170" s="16">
        <v>1997</v>
      </c>
      <c r="D170" s="14" t="s">
        <v>282</v>
      </c>
      <c r="E170" s="24" t="s">
        <v>272</v>
      </c>
      <c r="F170" s="17" t="s">
        <v>123</v>
      </c>
      <c r="G170" s="16">
        <v>2</v>
      </c>
      <c r="H170" s="64" t="s">
        <v>272</v>
      </c>
      <c r="I170" s="16">
        <v>1</v>
      </c>
      <c r="J170" s="41" t="s">
        <v>225</v>
      </c>
      <c r="K170" s="137">
        <v>2168</v>
      </c>
      <c r="L170" s="79"/>
      <c r="M170" s="79"/>
      <c r="S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spans="1:34">
      <c r="A171" s="16"/>
      <c r="B171" s="16"/>
      <c r="C171" s="16"/>
      <c r="D171" s="41"/>
      <c r="E171" s="24"/>
      <c r="F171" s="41"/>
      <c r="G171" s="16"/>
      <c r="H171" s="64"/>
      <c r="I171" s="16"/>
      <c r="J171" s="41"/>
      <c r="K171" s="137"/>
      <c r="L171" s="79"/>
      <c r="M171" s="79"/>
      <c r="S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spans="1:34">
      <c r="A172" s="16" t="s">
        <v>446</v>
      </c>
      <c r="B172" s="16" t="s">
        <v>433</v>
      </c>
      <c r="C172" s="16">
        <v>1997</v>
      </c>
      <c r="D172" s="14" t="s">
        <v>286</v>
      </c>
      <c r="E172" s="24" t="s">
        <v>272</v>
      </c>
      <c r="F172" s="17" t="s">
        <v>273</v>
      </c>
      <c r="G172" s="16">
        <v>2</v>
      </c>
      <c r="H172" s="64" t="s">
        <v>272</v>
      </c>
      <c r="I172" s="16">
        <v>1</v>
      </c>
      <c r="J172" s="41" t="s">
        <v>226</v>
      </c>
      <c r="K172" s="137">
        <v>2150</v>
      </c>
      <c r="L172" s="79"/>
      <c r="M172" s="79"/>
      <c r="S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34">
      <c r="A173" s="16" t="s">
        <v>458</v>
      </c>
      <c r="B173" s="16" t="s">
        <v>433</v>
      </c>
      <c r="C173" s="16">
        <v>1997</v>
      </c>
      <c r="D173" s="17" t="s">
        <v>273</v>
      </c>
      <c r="E173" s="24" t="s">
        <v>272</v>
      </c>
      <c r="F173" s="14" t="s">
        <v>286</v>
      </c>
      <c r="G173" s="16">
        <v>0</v>
      </c>
      <c r="H173" s="64" t="s">
        <v>272</v>
      </c>
      <c r="I173" s="16">
        <v>1</v>
      </c>
      <c r="J173" s="41" t="s">
        <v>227</v>
      </c>
      <c r="K173" s="137">
        <v>1351</v>
      </c>
      <c r="L173" s="79"/>
      <c r="M173" s="79"/>
      <c r="S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34">
      <c r="A174" s="16" t="s">
        <v>459</v>
      </c>
      <c r="B174" s="16" t="s">
        <v>433</v>
      </c>
      <c r="C174" s="16">
        <v>1997</v>
      </c>
      <c r="D174" s="14" t="s">
        <v>286</v>
      </c>
      <c r="E174" s="24" t="s">
        <v>272</v>
      </c>
      <c r="F174" s="17" t="s">
        <v>273</v>
      </c>
      <c r="G174" s="16">
        <v>2</v>
      </c>
      <c r="H174" s="64" t="s">
        <v>272</v>
      </c>
      <c r="I174" s="16">
        <v>0</v>
      </c>
      <c r="J174" s="41" t="s">
        <v>253</v>
      </c>
      <c r="K174" s="137">
        <v>2445</v>
      </c>
      <c r="L174" s="79"/>
      <c r="M174" s="79"/>
      <c r="S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spans="1:34">
      <c r="A175" s="16"/>
      <c r="B175" s="16"/>
      <c r="C175" s="16"/>
      <c r="D175" s="17"/>
      <c r="E175" s="24"/>
      <c r="F175" s="17"/>
      <c r="G175" s="16"/>
      <c r="H175" s="64"/>
      <c r="I175" s="16"/>
      <c r="J175" s="41"/>
      <c r="K175" s="137"/>
      <c r="L175" s="79"/>
      <c r="M175" s="79"/>
      <c r="S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spans="1:34">
      <c r="A176" s="16" t="s">
        <v>446</v>
      </c>
      <c r="B176" s="16" t="s">
        <v>433</v>
      </c>
      <c r="C176" s="16">
        <v>1997</v>
      </c>
      <c r="D176" s="14" t="s">
        <v>369</v>
      </c>
      <c r="E176" s="24" t="s">
        <v>272</v>
      </c>
      <c r="F176" s="41" t="s">
        <v>288</v>
      </c>
      <c r="G176" s="16">
        <v>1</v>
      </c>
      <c r="H176" s="64" t="s">
        <v>272</v>
      </c>
      <c r="I176" s="16">
        <v>0</v>
      </c>
      <c r="J176" s="41" t="s">
        <v>228</v>
      </c>
      <c r="K176" s="137">
        <v>3113</v>
      </c>
      <c r="L176" s="79"/>
      <c r="M176" s="79"/>
      <c r="S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1:34">
      <c r="A177" s="16" t="s">
        <v>458</v>
      </c>
      <c r="B177" s="16" t="s">
        <v>433</v>
      </c>
      <c r="C177" s="16">
        <v>1997</v>
      </c>
      <c r="D177" s="47" t="s">
        <v>288</v>
      </c>
      <c r="E177" s="24" t="s">
        <v>272</v>
      </c>
      <c r="F177" s="17" t="s">
        <v>369</v>
      </c>
      <c r="G177" s="16">
        <v>2</v>
      </c>
      <c r="H177" s="64" t="s">
        <v>272</v>
      </c>
      <c r="I177" s="16">
        <v>1</v>
      </c>
      <c r="J177" s="41" t="s">
        <v>229</v>
      </c>
      <c r="K177" s="137">
        <v>4015</v>
      </c>
      <c r="L177" s="79"/>
      <c r="M177" s="79"/>
      <c r="S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spans="1:34">
      <c r="A178" s="16" t="s">
        <v>459</v>
      </c>
      <c r="B178" s="16" t="s">
        <v>433</v>
      </c>
      <c r="C178" s="16">
        <v>1997</v>
      </c>
      <c r="D178" s="17" t="s">
        <v>369</v>
      </c>
      <c r="E178" s="24" t="s">
        <v>272</v>
      </c>
      <c r="F178" s="47" t="s">
        <v>288</v>
      </c>
      <c r="G178" s="16">
        <v>0</v>
      </c>
      <c r="H178" s="64" t="s">
        <v>272</v>
      </c>
      <c r="I178" s="16">
        <v>1</v>
      </c>
      <c r="J178" s="41" t="s">
        <v>230</v>
      </c>
      <c r="K178" s="137">
        <v>2716</v>
      </c>
      <c r="L178" s="79"/>
      <c r="M178" s="79"/>
      <c r="S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spans="1:34">
      <c r="A179" s="16" t="s">
        <v>456</v>
      </c>
      <c r="B179" s="16" t="s">
        <v>433</v>
      </c>
      <c r="C179" s="16">
        <v>1997</v>
      </c>
      <c r="D179" s="41" t="s">
        <v>288</v>
      </c>
      <c r="E179" s="24" t="s">
        <v>272</v>
      </c>
      <c r="F179" s="14" t="s">
        <v>369</v>
      </c>
      <c r="G179" s="16">
        <v>0</v>
      </c>
      <c r="H179" s="64" t="s">
        <v>272</v>
      </c>
      <c r="I179" s="16">
        <v>2</v>
      </c>
      <c r="J179" s="41" t="s">
        <v>231</v>
      </c>
      <c r="K179" s="137">
        <v>4079</v>
      </c>
      <c r="L179" s="79"/>
      <c r="M179" s="79"/>
      <c r="S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spans="1:34">
      <c r="A180" s="16">
        <v>26</v>
      </c>
      <c r="B180" s="16" t="s">
        <v>433</v>
      </c>
      <c r="C180" s="16">
        <v>1997</v>
      </c>
      <c r="D180" s="14" t="s">
        <v>369</v>
      </c>
      <c r="E180" s="24" t="s">
        <v>272</v>
      </c>
      <c r="F180" s="41" t="s">
        <v>288</v>
      </c>
      <c r="G180" s="16">
        <v>1</v>
      </c>
      <c r="H180" s="64" t="s">
        <v>272</v>
      </c>
      <c r="I180" s="16">
        <v>0</v>
      </c>
      <c r="J180" s="41" t="s">
        <v>232</v>
      </c>
      <c r="K180" s="137">
        <v>4256</v>
      </c>
      <c r="L180" s="79"/>
      <c r="M180" s="79"/>
      <c r="S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spans="1:34">
      <c r="A181" s="16"/>
      <c r="B181" s="16"/>
      <c r="C181" s="16"/>
      <c r="D181" s="17"/>
      <c r="E181" s="24"/>
      <c r="F181" s="17"/>
      <c r="G181" s="16"/>
      <c r="H181" s="24"/>
      <c r="I181" s="16"/>
      <c r="J181" s="17" t="s">
        <v>279</v>
      </c>
      <c r="K181" s="26">
        <f>SUM(K163:K180)</f>
        <v>40826</v>
      </c>
      <c r="L181" s="79"/>
      <c r="M181" s="79"/>
      <c r="S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spans="1:34">
      <c r="A182" s="16"/>
      <c r="B182" s="16"/>
      <c r="C182" s="16"/>
      <c r="D182" s="41"/>
      <c r="E182" s="24"/>
      <c r="F182" s="17"/>
      <c r="G182" s="29"/>
      <c r="H182" s="24"/>
      <c r="I182" s="29"/>
      <c r="J182" s="17" t="s">
        <v>278</v>
      </c>
      <c r="K182" s="135">
        <f>PRODUCT(K181/15)</f>
        <v>2721.7333333333331</v>
      </c>
      <c r="L182" s="79"/>
      <c r="M182" s="79"/>
      <c r="S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34">
      <c r="A183" s="16"/>
      <c r="B183" s="16"/>
      <c r="C183" s="16"/>
      <c r="D183" s="14"/>
      <c r="E183" s="16"/>
      <c r="F183" s="17"/>
      <c r="G183" s="16"/>
      <c r="H183" s="41"/>
      <c r="I183" s="16"/>
      <c r="J183" s="41"/>
      <c r="K183" s="135"/>
      <c r="L183" s="79"/>
      <c r="M183" s="79"/>
      <c r="N183" s="16"/>
      <c r="O183" s="16"/>
      <c r="P183" s="16"/>
      <c r="Q183" s="80"/>
      <c r="S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34">
      <c r="A184" s="19"/>
      <c r="B184" s="19"/>
      <c r="C184" s="19"/>
      <c r="D184" s="45"/>
      <c r="E184" s="31"/>
      <c r="F184" s="45"/>
      <c r="G184" s="19"/>
      <c r="H184" s="19"/>
      <c r="I184" s="19"/>
      <c r="J184" s="45"/>
      <c r="K184" s="136"/>
      <c r="L184" s="79"/>
      <c r="M184" s="79"/>
      <c r="N184" s="16"/>
      <c r="O184" s="16"/>
      <c r="P184" s="16"/>
      <c r="Q184" s="80"/>
      <c r="S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spans="1:34">
      <c r="A185" s="16" t="s">
        <v>449</v>
      </c>
      <c r="B185" s="16" t="s">
        <v>433</v>
      </c>
      <c r="C185" s="16">
        <v>1998</v>
      </c>
      <c r="D185" s="14" t="s">
        <v>288</v>
      </c>
      <c r="E185" s="24" t="s">
        <v>272</v>
      </c>
      <c r="F185" s="17" t="s">
        <v>20</v>
      </c>
      <c r="G185" s="16">
        <v>2</v>
      </c>
      <c r="H185" s="64" t="s">
        <v>272</v>
      </c>
      <c r="I185" s="16">
        <v>0</v>
      </c>
      <c r="J185" s="41" t="s">
        <v>336</v>
      </c>
      <c r="K185" s="137">
        <v>2015</v>
      </c>
      <c r="L185" s="79"/>
      <c r="M185" s="79"/>
      <c r="S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spans="1:34">
      <c r="A186" s="16" t="s">
        <v>447</v>
      </c>
      <c r="B186" s="16" t="s">
        <v>433</v>
      </c>
      <c r="C186" s="16">
        <v>1998</v>
      </c>
      <c r="D186" s="14" t="s">
        <v>20</v>
      </c>
      <c r="E186" s="24" t="s">
        <v>272</v>
      </c>
      <c r="F186" s="17" t="s">
        <v>288</v>
      </c>
      <c r="G186" s="16">
        <v>2</v>
      </c>
      <c r="H186" s="64" t="s">
        <v>272</v>
      </c>
      <c r="I186" s="16">
        <v>1</v>
      </c>
      <c r="J186" s="41" t="s">
        <v>337</v>
      </c>
      <c r="K186" s="137">
        <v>1070</v>
      </c>
      <c r="L186" s="79"/>
      <c r="M186" s="79"/>
      <c r="S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spans="1:34">
      <c r="A187" s="16" t="s">
        <v>453</v>
      </c>
      <c r="B187" s="16" t="s">
        <v>433</v>
      </c>
      <c r="C187" s="16">
        <v>1998</v>
      </c>
      <c r="D187" s="14" t="s">
        <v>288</v>
      </c>
      <c r="E187" s="24" t="s">
        <v>272</v>
      </c>
      <c r="F187" s="17" t="s">
        <v>20</v>
      </c>
      <c r="G187" s="16">
        <v>2</v>
      </c>
      <c r="H187" s="64" t="s">
        <v>272</v>
      </c>
      <c r="I187" s="16">
        <v>0</v>
      </c>
      <c r="J187" s="41" t="s">
        <v>338</v>
      </c>
      <c r="K187" s="137">
        <v>1231</v>
      </c>
      <c r="L187" s="79"/>
      <c r="M187" s="79"/>
      <c r="S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spans="1:34">
      <c r="A188" s="16" t="s">
        <v>459</v>
      </c>
      <c r="B188" s="16" t="s">
        <v>433</v>
      </c>
      <c r="C188" s="16">
        <v>1998</v>
      </c>
      <c r="D188" s="17" t="s">
        <v>20</v>
      </c>
      <c r="E188" s="24" t="s">
        <v>272</v>
      </c>
      <c r="F188" s="14" t="s">
        <v>288</v>
      </c>
      <c r="G188" s="16">
        <v>0</v>
      </c>
      <c r="H188" s="64" t="s">
        <v>272</v>
      </c>
      <c r="I188" s="16">
        <v>2</v>
      </c>
      <c r="J188" s="41" t="s">
        <v>339</v>
      </c>
      <c r="K188" s="137">
        <v>1080</v>
      </c>
      <c r="L188" s="79"/>
      <c r="M188" s="79"/>
      <c r="S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spans="1:34">
      <c r="A189" s="16"/>
      <c r="B189" s="16"/>
      <c r="C189" s="16"/>
      <c r="D189" s="41"/>
      <c r="E189" s="24"/>
      <c r="F189" s="41"/>
      <c r="G189" s="16"/>
      <c r="H189" s="64"/>
      <c r="I189" s="16"/>
      <c r="J189" s="41"/>
      <c r="K189" s="137"/>
      <c r="L189" s="79"/>
      <c r="M189" s="79"/>
      <c r="S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spans="1:34">
      <c r="A190" s="16" t="s">
        <v>449</v>
      </c>
      <c r="B190" s="16" t="s">
        <v>433</v>
      </c>
      <c r="C190" s="16">
        <v>1998</v>
      </c>
      <c r="D190" s="14" t="s">
        <v>123</v>
      </c>
      <c r="E190" s="24" t="s">
        <v>272</v>
      </c>
      <c r="F190" s="17" t="s">
        <v>345</v>
      </c>
      <c r="G190" s="16">
        <v>1</v>
      </c>
      <c r="H190" s="64" t="s">
        <v>272</v>
      </c>
      <c r="I190" s="16">
        <v>0</v>
      </c>
      <c r="J190" s="41" t="s">
        <v>228</v>
      </c>
      <c r="K190" s="137">
        <v>873</v>
      </c>
      <c r="L190" s="79"/>
      <c r="M190" s="79"/>
      <c r="S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spans="1:34">
      <c r="A191" s="16" t="s">
        <v>447</v>
      </c>
      <c r="B191" s="16" t="s">
        <v>433</v>
      </c>
      <c r="C191" s="16">
        <v>1998</v>
      </c>
      <c r="D191" s="17" t="s">
        <v>345</v>
      </c>
      <c r="E191" s="24" t="s">
        <v>272</v>
      </c>
      <c r="F191" s="14" t="s">
        <v>123</v>
      </c>
      <c r="G191" s="16">
        <v>0</v>
      </c>
      <c r="H191" s="64" t="s">
        <v>272</v>
      </c>
      <c r="I191" s="16">
        <v>2</v>
      </c>
      <c r="J191" s="41" t="s">
        <v>340</v>
      </c>
      <c r="K191" s="137">
        <v>1903</v>
      </c>
      <c r="L191" s="79"/>
      <c r="M191" s="79"/>
      <c r="S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spans="1:34">
      <c r="A192" s="16" t="s">
        <v>453</v>
      </c>
      <c r="B192" s="16" t="s">
        <v>433</v>
      </c>
      <c r="C192" s="16">
        <v>1998</v>
      </c>
      <c r="D192" s="14" t="s">
        <v>123</v>
      </c>
      <c r="E192" s="24" t="s">
        <v>272</v>
      </c>
      <c r="F192" s="17" t="s">
        <v>345</v>
      </c>
      <c r="G192" s="16">
        <v>2</v>
      </c>
      <c r="H192" s="64" t="s">
        <v>272</v>
      </c>
      <c r="I192" s="16">
        <v>0</v>
      </c>
      <c r="J192" s="41" t="s">
        <v>341</v>
      </c>
      <c r="K192" s="137">
        <v>632</v>
      </c>
      <c r="L192" s="79"/>
      <c r="M192" s="79"/>
      <c r="S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spans="1:34">
      <c r="A193" s="16"/>
      <c r="B193" s="16"/>
      <c r="C193" s="16"/>
      <c r="D193" s="41"/>
      <c r="E193" s="24"/>
      <c r="F193" s="41"/>
      <c r="G193" s="16"/>
      <c r="H193" s="64"/>
      <c r="I193" s="16"/>
      <c r="J193" s="41"/>
      <c r="K193" s="137"/>
      <c r="L193" s="79"/>
      <c r="M193" s="79"/>
      <c r="S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spans="1:34">
      <c r="A194" s="16" t="s">
        <v>449</v>
      </c>
      <c r="B194" s="16" t="s">
        <v>433</v>
      </c>
      <c r="C194" s="16">
        <v>1998</v>
      </c>
      <c r="D194" s="14" t="s">
        <v>344</v>
      </c>
      <c r="E194" s="24" t="s">
        <v>272</v>
      </c>
      <c r="F194" s="17" t="s">
        <v>369</v>
      </c>
      <c r="G194" s="16">
        <v>2</v>
      </c>
      <c r="H194" s="64" t="s">
        <v>272</v>
      </c>
      <c r="I194" s="16">
        <v>0</v>
      </c>
      <c r="J194" s="41" t="s">
        <v>342</v>
      </c>
      <c r="K194" s="137">
        <v>3031</v>
      </c>
      <c r="L194" s="79"/>
      <c r="M194" s="79"/>
      <c r="S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spans="1:34">
      <c r="A195" s="16" t="s">
        <v>447</v>
      </c>
      <c r="B195" s="16" t="s">
        <v>433</v>
      </c>
      <c r="C195" s="16">
        <v>1998</v>
      </c>
      <c r="D195" s="17" t="s">
        <v>369</v>
      </c>
      <c r="E195" s="24" t="s">
        <v>272</v>
      </c>
      <c r="F195" s="14" t="s">
        <v>344</v>
      </c>
      <c r="G195" s="16">
        <v>1</v>
      </c>
      <c r="H195" s="64" t="s">
        <v>272</v>
      </c>
      <c r="I195" s="16">
        <v>2</v>
      </c>
      <c r="J195" s="41" t="s">
        <v>79</v>
      </c>
      <c r="K195" s="137">
        <v>2352</v>
      </c>
      <c r="L195" s="79"/>
      <c r="M195" s="79"/>
      <c r="S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spans="1:34">
      <c r="A196" s="16" t="s">
        <v>453</v>
      </c>
      <c r="B196" s="16" t="s">
        <v>433</v>
      </c>
      <c r="C196" s="16">
        <v>1998</v>
      </c>
      <c r="D196" s="14" t="s">
        <v>344</v>
      </c>
      <c r="E196" s="24" t="s">
        <v>272</v>
      </c>
      <c r="F196" s="17" t="s">
        <v>369</v>
      </c>
      <c r="G196" s="16">
        <v>2</v>
      </c>
      <c r="H196" s="64" t="s">
        <v>272</v>
      </c>
      <c r="I196" s="16">
        <v>1</v>
      </c>
      <c r="J196" s="41" t="s">
        <v>80</v>
      </c>
      <c r="K196" s="137">
        <v>2837</v>
      </c>
      <c r="L196" s="79"/>
      <c r="M196" s="79"/>
      <c r="S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spans="1:34">
      <c r="A197" s="16"/>
      <c r="B197" s="16"/>
      <c r="C197" s="16"/>
      <c r="D197" s="41"/>
      <c r="E197" s="24"/>
      <c r="F197" s="41"/>
      <c r="G197" s="16"/>
      <c r="H197" s="64"/>
      <c r="I197" s="16"/>
      <c r="J197" s="41"/>
      <c r="K197" s="137"/>
      <c r="L197" s="79"/>
      <c r="M197" s="79"/>
      <c r="S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spans="1:34">
      <c r="A198" s="16" t="s">
        <v>449</v>
      </c>
      <c r="B198" s="16" t="s">
        <v>433</v>
      </c>
      <c r="C198" s="16">
        <v>1998</v>
      </c>
      <c r="D198" s="47" t="s">
        <v>286</v>
      </c>
      <c r="E198" s="24" t="s">
        <v>272</v>
      </c>
      <c r="F198" s="17" t="s">
        <v>370</v>
      </c>
      <c r="G198" s="16">
        <v>2</v>
      </c>
      <c r="H198" s="64" t="s">
        <v>272</v>
      </c>
      <c r="I198" s="16">
        <v>0</v>
      </c>
      <c r="J198" s="41" t="s">
        <v>81</v>
      </c>
      <c r="K198" s="137">
        <v>2250</v>
      </c>
      <c r="L198" s="79"/>
      <c r="M198" s="79"/>
      <c r="S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spans="1:34">
      <c r="A199" s="16" t="s">
        <v>447</v>
      </c>
      <c r="B199" s="16" t="s">
        <v>433</v>
      </c>
      <c r="C199" s="16">
        <v>1998</v>
      </c>
      <c r="D199" s="14" t="s">
        <v>370</v>
      </c>
      <c r="E199" s="24" t="s">
        <v>272</v>
      </c>
      <c r="F199" s="41" t="s">
        <v>286</v>
      </c>
      <c r="G199" s="16">
        <v>1</v>
      </c>
      <c r="H199" s="64" t="s">
        <v>272</v>
      </c>
      <c r="I199" s="16">
        <v>0</v>
      </c>
      <c r="J199" s="41" t="s">
        <v>368</v>
      </c>
      <c r="K199" s="137">
        <v>1380</v>
      </c>
      <c r="L199" s="79"/>
      <c r="M199" s="79"/>
      <c r="S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spans="1:34">
      <c r="A200" s="16" t="s">
        <v>453</v>
      </c>
      <c r="B200" s="16" t="s">
        <v>433</v>
      </c>
      <c r="C200" s="16">
        <v>1998</v>
      </c>
      <c r="D200" s="47" t="s">
        <v>286</v>
      </c>
      <c r="E200" s="24" t="s">
        <v>272</v>
      </c>
      <c r="F200" s="17" t="s">
        <v>370</v>
      </c>
      <c r="G200" s="16">
        <v>2</v>
      </c>
      <c r="H200" s="64" t="s">
        <v>272</v>
      </c>
      <c r="I200" s="16">
        <v>0</v>
      </c>
      <c r="J200" s="41" t="s">
        <v>82</v>
      </c>
      <c r="K200" s="137">
        <v>1802</v>
      </c>
      <c r="L200" s="79"/>
      <c r="M200" s="79"/>
      <c r="S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spans="1:34">
      <c r="A201" s="16" t="s">
        <v>459</v>
      </c>
      <c r="B201" s="16" t="s">
        <v>433</v>
      </c>
      <c r="C201" s="16">
        <v>1998</v>
      </c>
      <c r="D201" s="17" t="s">
        <v>370</v>
      </c>
      <c r="E201" s="24" t="s">
        <v>272</v>
      </c>
      <c r="F201" s="47" t="s">
        <v>286</v>
      </c>
      <c r="G201" s="16">
        <v>0</v>
      </c>
      <c r="H201" s="64" t="s">
        <v>272</v>
      </c>
      <c r="I201" s="16">
        <v>2</v>
      </c>
      <c r="J201" s="41" t="s">
        <v>83</v>
      </c>
      <c r="K201" s="137">
        <v>1000</v>
      </c>
      <c r="L201" s="79"/>
      <c r="M201" s="79"/>
      <c r="S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34">
      <c r="A202" s="16"/>
      <c r="B202" s="16"/>
      <c r="C202" s="16"/>
      <c r="D202" s="17"/>
      <c r="E202" s="24"/>
      <c r="F202" s="17"/>
      <c r="G202" s="16"/>
      <c r="H202" s="24"/>
      <c r="I202" s="16"/>
      <c r="J202" s="17" t="s">
        <v>279</v>
      </c>
      <c r="K202" s="26">
        <f>SUM(K184:K201)</f>
        <v>23456</v>
      </c>
      <c r="L202" s="79"/>
      <c r="M202" s="79"/>
      <c r="S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34">
      <c r="A203" s="16"/>
      <c r="B203" s="16"/>
      <c r="C203" s="16"/>
      <c r="D203" s="41"/>
      <c r="E203" s="24"/>
      <c r="F203" s="17"/>
      <c r="G203" s="29"/>
      <c r="H203" s="24"/>
      <c r="I203" s="29"/>
      <c r="J203" s="17" t="s">
        <v>278</v>
      </c>
      <c r="K203" s="135">
        <f>PRODUCT(K202/14)</f>
        <v>1675.4285714285713</v>
      </c>
      <c r="L203" s="79"/>
      <c r="M203" s="79"/>
      <c r="N203" s="16"/>
      <c r="O203" s="16"/>
      <c r="P203" s="16"/>
      <c r="Q203" s="80"/>
      <c r="S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spans="1:34">
      <c r="A204" s="16"/>
      <c r="B204" s="16"/>
      <c r="C204" s="16"/>
      <c r="D204" s="14"/>
      <c r="E204" s="16"/>
      <c r="F204" s="17"/>
      <c r="G204" s="16"/>
      <c r="H204" s="41"/>
      <c r="I204" s="16"/>
      <c r="J204" s="41"/>
      <c r="K204" s="135"/>
      <c r="L204" s="79"/>
      <c r="M204" s="79"/>
      <c r="N204" s="16"/>
      <c r="O204" s="16"/>
      <c r="P204" s="16"/>
      <c r="Q204" s="80"/>
      <c r="S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spans="1:34">
      <c r="A205" s="19"/>
      <c r="B205" s="19"/>
      <c r="C205" s="19"/>
      <c r="D205" s="45"/>
      <c r="E205" s="31"/>
      <c r="F205" s="45"/>
      <c r="G205" s="19"/>
      <c r="H205" s="19"/>
      <c r="I205" s="19"/>
      <c r="J205" s="45"/>
      <c r="K205" s="136"/>
      <c r="L205" s="79"/>
      <c r="M205" s="79"/>
      <c r="N205" s="16"/>
      <c r="O205" s="16"/>
      <c r="P205" s="16"/>
      <c r="Q205" s="80"/>
      <c r="S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spans="1:34">
      <c r="A206" s="16" t="s">
        <v>452</v>
      </c>
      <c r="B206" s="16" t="s">
        <v>433</v>
      </c>
      <c r="C206" s="16">
        <v>1999</v>
      </c>
      <c r="D206" s="47" t="s">
        <v>286</v>
      </c>
      <c r="E206" s="24" t="s">
        <v>272</v>
      </c>
      <c r="F206" s="41" t="s">
        <v>345</v>
      </c>
      <c r="G206" s="16">
        <v>2</v>
      </c>
      <c r="H206" s="64" t="s">
        <v>272</v>
      </c>
      <c r="I206" s="16">
        <v>0</v>
      </c>
      <c r="J206" s="41" t="s">
        <v>206</v>
      </c>
      <c r="K206" s="137">
        <v>1612</v>
      </c>
      <c r="L206" s="79"/>
      <c r="M206" s="79"/>
      <c r="S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spans="1:34">
      <c r="A207" s="16" t="s">
        <v>450</v>
      </c>
      <c r="B207" s="16" t="s">
        <v>433</v>
      </c>
      <c r="C207" s="16">
        <v>1999</v>
      </c>
      <c r="D207" s="47" t="s">
        <v>345</v>
      </c>
      <c r="E207" s="24" t="s">
        <v>272</v>
      </c>
      <c r="F207" s="41" t="s">
        <v>286</v>
      </c>
      <c r="G207" s="16">
        <v>2</v>
      </c>
      <c r="H207" s="64" t="s">
        <v>272</v>
      </c>
      <c r="I207" s="16">
        <v>0</v>
      </c>
      <c r="J207" s="41" t="s">
        <v>207</v>
      </c>
      <c r="K207" s="137">
        <v>1280</v>
      </c>
      <c r="L207" s="79"/>
      <c r="M207" s="79"/>
      <c r="S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spans="1:34">
      <c r="A208" s="16" t="s">
        <v>448</v>
      </c>
      <c r="B208" s="16" t="s">
        <v>433</v>
      </c>
      <c r="C208" s="16">
        <v>1999</v>
      </c>
      <c r="D208" s="41" t="s">
        <v>286</v>
      </c>
      <c r="E208" s="24" t="s">
        <v>272</v>
      </c>
      <c r="F208" s="47" t="s">
        <v>345</v>
      </c>
      <c r="G208" s="16">
        <v>0</v>
      </c>
      <c r="H208" s="64" t="s">
        <v>272</v>
      </c>
      <c r="I208" s="16">
        <v>1</v>
      </c>
      <c r="J208" s="41" t="s">
        <v>208</v>
      </c>
      <c r="K208" s="137">
        <v>1672</v>
      </c>
      <c r="L208" s="79"/>
      <c r="M208" s="79"/>
      <c r="S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spans="1:34">
      <c r="A209" s="16" t="s">
        <v>451</v>
      </c>
      <c r="B209" s="16" t="s">
        <v>433</v>
      </c>
      <c r="C209" s="16">
        <v>1999</v>
      </c>
      <c r="D209" s="47" t="s">
        <v>345</v>
      </c>
      <c r="E209" s="24" t="s">
        <v>272</v>
      </c>
      <c r="F209" s="41" t="s">
        <v>286</v>
      </c>
      <c r="G209" s="16">
        <v>2</v>
      </c>
      <c r="H209" s="64" t="s">
        <v>272</v>
      </c>
      <c r="I209" s="16">
        <v>1</v>
      </c>
      <c r="J209" s="41" t="s">
        <v>209</v>
      </c>
      <c r="K209" s="137">
        <v>3098</v>
      </c>
      <c r="L209" s="79"/>
      <c r="M209" s="79"/>
      <c r="S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spans="1:34">
      <c r="A210" s="16"/>
      <c r="B210" s="16"/>
      <c r="C210" s="16"/>
      <c r="D210" s="41"/>
      <c r="E210" s="24"/>
      <c r="F210" s="41"/>
      <c r="G210" s="16"/>
      <c r="H210" s="64"/>
      <c r="I210" s="16"/>
      <c r="J210" s="41"/>
      <c r="K210" s="137"/>
      <c r="L210" s="79"/>
      <c r="M210" s="79"/>
      <c r="S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spans="1:34">
      <c r="A211" s="16" t="s">
        <v>452</v>
      </c>
      <c r="B211" s="16" t="s">
        <v>433</v>
      </c>
      <c r="C211" s="16">
        <v>1999</v>
      </c>
      <c r="D211" s="47" t="s">
        <v>344</v>
      </c>
      <c r="E211" s="24" t="s">
        <v>272</v>
      </c>
      <c r="F211" s="17" t="s">
        <v>20</v>
      </c>
      <c r="G211" s="16">
        <v>1</v>
      </c>
      <c r="H211" s="64" t="s">
        <v>272</v>
      </c>
      <c r="I211" s="16">
        <v>0</v>
      </c>
      <c r="J211" s="41" t="s">
        <v>210</v>
      </c>
      <c r="K211" s="137">
        <v>1503</v>
      </c>
      <c r="L211" s="79"/>
      <c r="M211" s="79"/>
      <c r="S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34">
      <c r="A212" s="16" t="s">
        <v>450</v>
      </c>
      <c r="B212" s="16" t="s">
        <v>433</v>
      </c>
      <c r="C212" s="16">
        <v>1999</v>
      </c>
      <c r="D212" s="17" t="s">
        <v>20</v>
      </c>
      <c r="E212" s="24" t="s">
        <v>272</v>
      </c>
      <c r="F212" s="47" t="s">
        <v>344</v>
      </c>
      <c r="G212" s="16">
        <v>1</v>
      </c>
      <c r="H212" s="64" t="s">
        <v>272</v>
      </c>
      <c r="I212" s="16">
        <v>2</v>
      </c>
      <c r="J212" s="41" t="s">
        <v>211</v>
      </c>
      <c r="K212" s="137">
        <v>2358</v>
      </c>
      <c r="L212" s="79"/>
      <c r="M212" s="79"/>
      <c r="S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34">
      <c r="A213" s="16" t="s">
        <v>448</v>
      </c>
      <c r="B213" s="16" t="s">
        <v>433</v>
      </c>
      <c r="C213" s="16">
        <v>1999</v>
      </c>
      <c r="D213" s="47" t="s">
        <v>344</v>
      </c>
      <c r="E213" s="24" t="s">
        <v>272</v>
      </c>
      <c r="F213" s="17" t="s">
        <v>20</v>
      </c>
      <c r="G213" s="16">
        <v>2</v>
      </c>
      <c r="H213" s="64" t="s">
        <v>272</v>
      </c>
      <c r="I213" s="16">
        <v>0</v>
      </c>
      <c r="J213" s="41" t="s">
        <v>212</v>
      </c>
      <c r="K213" s="137">
        <v>1817</v>
      </c>
      <c r="L213" s="79"/>
      <c r="M213" s="79"/>
      <c r="S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spans="1:34">
      <c r="A214" s="16"/>
      <c r="B214" s="16"/>
      <c r="C214" s="16"/>
      <c r="D214" s="41"/>
      <c r="E214" s="24"/>
      <c r="F214" s="41"/>
      <c r="G214" s="16"/>
      <c r="H214" s="64"/>
      <c r="I214" s="16"/>
      <c r="J214" s="41"/>
      <c r="K214" s="137"/>
      <c r="L214" s="79"/>
      <c r="M214" s="79"/>
      <c r="S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spans="1:34">
      <c r="A215" s="16" t="s">
        <v>452</v>
      </c>
      <c r="B215" s="16" t="s">
        <v>433</v>
      </c>
      <c r="C215" s="16">
        <v>1999</v>
      </c>
      <c r="D215" s="47" t="s">
        <v>282</v>
      </c>
      <c r="E215" s="24" t="s">
        <v>272</v>
      </c>
      <c r="F215" s="41" t="s">
        <v>288</v>
      </c>
      <c r="G215" s="16">
        <v>2</v>
      </c>
      <c r="H215" s="64" t="s">
        <v>272</v>
      </c>
      <c r="I215" s="16">
        <v>1</v>
      </c>
      <c r="J215" s="41" t="s">
        <v>213</v>
      </c>
      <c r="K215" s="137">
        <v>2166</v>
      </c>
      <c r="L215" s="79"/>
      <c r="M215" s="79"/>
      <c r="S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spans="1:34">
      <c r="A216" s="16" t="s">
        <v>450</v>
      </c>
      <c r="B216" s="16" t="s">
        <v>433</v>
      </c>
      <c r="C216" s="16">
        <v>1999</v>
      </c>
      <c r="D216" s="41" t="s">
        <v>288</v>
      </c>
      <c r="E216" s="24" t="s">
        <v>272</v>
      </c>
      <c r="F216" s="47" t="s">
        <v>282</v>
      </c>
      <c r="G216" s="16">
        <v>0</v>
      </c>
      <c r="H216" s="64" t="s">
        <v>272</v>
      </c>
      <c r="I216" s="16">
        <v>1</v>
      </c>
      <c r="J216" s="41" t="s">
        <v>214</v>
      </c>
      <c r="K216" s="137">
        <v>2007</v>
      </c>
      <c r="L216" s="79"/>
      <c r="M216" s="79"/>
      <c r="S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spans="1:34">
      <c r="A217" s="16" t="s">
        <v>448</v>
      </c>
      <c r="B217" s="16" t="s">
        <v>433</v>
      </c>
      <c r="C217" s="16">
        <v>1999</v>
      </c>
      <c r="D217" s="47" t="s">
        <v>282</v>
      </c>
      <c r="E217" s="24" t="s">
        <v>272</v>
      </c>
      <c r="F217" s="41" t="s">
        <v>288</v>
      </c>
      <c r="G217" s="16">
        <v>2</v>
      </c>
      <c r="H217" s="64" t="s">
        <v>272</v>
      </c>
      <c r="I217" s="16">
        <v>1</v>
      </c>
      <c r="J217" s="41" t="s">
        <v>215</v>
      </c>
      <c r="K217" s="137">
        <v>2909</v>
      </c>
      <c r="L217" s="79"/>
      <c r="M217" s="79"/>
      <c r="S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spans="1:34">
      <c r="A218" s="16"/>
      <c r="B218" s="16"/>
      <c r="C218" s="16"/>
      <c r="D218" s="41"/>
      <c r="E218" s="24"/>
      <c r="F218" s="41"/>
      <c r="G218" s="16"/>
      <c r="H218" s="64"/>
      <c r="I218" s="16"/>
      <c r="J218" s="41"/>
      <c r="K218" s="137"/>
      <c r="L218" s="79"/>
      <c r="M218" s="79"/>
      <c r="S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spans="1:34">
      <c r="A219" s="16" t="s">
        <v>452</v>
      </c>
      <c r="B219" s="16" t="s">
        <v>433</v>
      </c>
      <c r="C219" s="16">
        <v>1999</v>
      </c>
      <c r="D219" s="47" t="s">
        <v>370</v>
      </c>
      <c r="E219" s="24" t="s">
        <v>272</v>
      </c>
      <c r="F219" s="41" t="s">
        <v>122</v>
      </c>
      <c r="G219" s="16">
        <v>1</v>
      </c>
      <c r="H219" s="64" t="s">
        <v>272</v>
      </c>
      <c r="I219" s="16">
        <v>0</v>
      </c>
      <c r="J219" s="41" t="s">
        <v>216</v>
      </c>
      <c r="K219" s="137">
        <v>1031</v>
      </c>
      <c r="L219" s="79"/>
      <c r="M219" s="79"/>
      <c r="S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spans="1:34">
      <c r="A220" s="16" t="s">
        <v>450</v>
      </c>
      <c r="B220" s="16" t="s">
        <v>433</v>
      </c>
      <c r="C220" s="16">
        <v>1999</v>
      </c>
      <c r="D220" s="41" t="s">
        <v>122</v>
      </c>
      <c r="E220" s="24" t="s">
        <v>272</v>
      </c>
      <c r="F220" s="47" t="s">
        <v>370</v>
      </c>
      <c r="G220" s="16">
        <v>0</v>
      </c>
      <c r="H220" s="64" t="s">
        <v>272</v>
      </c>
      <c r="I220" s="16">
        <v>2</v>
      </c>
      <c r="J220" s="41" t="s">
        <v>217</v>
      </c>
      <c r="K220" s="137">
        <v>1029</v>
      </c>
      <c r="L220" s="79"/>
      <c r="M220" s="79"/>
      <c r="S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spans="1:34">
      <c r="A221" s="16" t="s">
        <v>448</v>
      </c>
      <c r="B221" s="16" t="s">
        <v>433</v>
      </c>
      <c r="C221" s="16">
        <v>1999</v>
      </c>
      <c r="D221" s="41" t="s">
        <v>370</v>
      </c>
      <c r="E221" s="24" t="s">
        <v>272</v>
      </c>
      <c r="F221" s="47" t="s">
        <v>122</v>
      </c>
      <c r="G221" s="16">
        <v>1</v>
      </c>
      <c r="H221" s="64" t="s">
        <v>272</v>
      </c>
      <c r="I221" s="16">
        <v>2</v>
      </c>
      <c r="J221" s="41" t="s">
        <v>218</v>
      </c>
      <c r="K221" s="137">
        <v>1250</v>
      </c>
      <c r="L221" s="79"/>
      <c r="M221" s="79"/>
      <c r="S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spans="1:34">
      <c r="A222" s="16" t="s">
        <v>451</v>
      </c>
      <c r="B222" s="16" t="s">
        <v>433</v>
      </c>
      <c r="C222" s="16">
        <v>1999</v>
      </c>
      <c r="D222" s="47" t="s">
        <v>122</v>
      </c>
      <c r="E222" s="24" t="s">
        <v>272</v>
      </c>
      <c r="F222" s="41" t="s">
        <v>370</v>
      </c>
      <c r="G222" s="16">
        <v>2</v>
      </c>
      <c r="H222" s="64" t="s">
        <v>272</v>
      </c>
      <c r="I222" s="16">
        <v>1</v>
      </c>
      <c r="J222" s="41" t="s">
        <v>4</v>
      </c>
      <c r="K222" s="137">
        <v>1526</v>
      </c>
      <c r="L222" s="79"/>
      <c r="M222" s="79"/>
      <c r="S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spans="1:34">
      <c r="A223" s="16" t="s">
        <v>446</v>
      </c>
      <c r="B223" s="16" t="s">
        <v>433</v>
      </c>
      <c r="C223" s="16">
        <v>1999</v>
      </c>
      <c r="D223" s="47" t="s">
        <v>370</v>
      </c>
      <c r="E223" s="24" t="s">
        <v>272</v>
      </c>
      <c r="F223" s="41" t="s">
        <v>122</v>
      </c>
      <c r="G223" s="16">
        <v>2</v>
      </c>
      <c r="H223" s="64" t="s">
        <v>272</v>
      </c>
      <c r="I223" s="16">
        <v>0</v>
      </c>
      <c r="J223" s="41" t="s">
        <v>5</v>
      </c>
      <c r="K223" s="137">
        <v>2301</v>
      </c>
      <c r="L223" s="79"/>
      <c r="M223" s="79"/>
      <c r="S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spans="1:34">
      <c r="A224" s="16"/>
      <c r="B224" s="16"/>
      <c r="C224" s="16"/>
      <c r="D224" s="17"/>
      <c r="E224" s="24"/>
      <c r="F224" s="17"/>
      <c r="G224" s="16"/>
      <c r="H224" s="24"/>
      <c r="I224" s="16"/>
      <c r="J224" s="17" t="s">
        <v>279</v>
      </c>
      <c r="K224" s="26">
        <f>SUM(K206:K223)</f>
        <v>27559</v>
      </c>
      <c r="L224" s="79"/>
      <c r="M224" s="79"/>
      <c r="S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spans="1:34">
      <c r="A225" s="16"/>
      <c r="B225" s="16"/>
      <c r="C225" s="16"/>
      <c r="D225" s="41"/>
      <c r="E225" s="24"/>
      <c r="F225" s="17"/>
      <c r="G225" s="29"/>
      <c r="H225" s="24"/>
      <c r="I225" s="29"/>
      <c r="J225" s="17" t="s">
        <v>278</v>
      </c>
      <c r="K225" s="135">
        <f>PRODUCT(K224/15)</f>
        <v>1837.2666666666667</v>
      </c>
      <c r="L225" s="79"/>
      <c r="M225" s="79"/>
      <c r="S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spans="1:34">
      <c r="A226" s="16"/>
      <c r="B226" s="16"/>
      <c r="C226" s="16"/>
      <c r="D226" s="41"/>
      <c r="E226" s="16"/>
      <c r="F226" s="17"/>
      <c r="G226" s="29"/>
      <c r="H226" s="64"/>
      <c r="I226" s="29"/>
      <c r="J226" s="41"/>
      <c r="K226" s="135"/>
      <c r="L226" s="79"/>
      <c r="M226" s="79"/>
      <c r="N226" s="16"/>
      <c r="O226" s="16"/>
      <c r="P226" s="16"/>
      <c r="Q226" s="80"/>
      <c r="S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spans="1:34">
      <c r="A227" s="19"/>
      <c r="B227" s="19"/>
      <c r="C227" s="19"/>
      <c r="D227" s="45"/>
      <c r="E227" s="31"/>
      <c r="F227" s="45"/>
      <c r="G227" s="19"/>
      <c r="H227" s="19"/>
      <c r="I227" s="19"/>
      <c r="J227" s="45"/>
      <c r="K227" s="136"/>
      <c r="L227" s="79"/>
      <c r="M227" s="79"/>
      <c r="S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spans="1:34">
      <c r="A228" s="16" t="s">
        <v>445</v>
      </c>
      <c r="B228" s="16" t="s">
        <v>433</v>
      </c>
      <c r="C228" s="16">
        <v>2000</v>
      </c>
      <c r="D228" s="51" t="s">
        <v>344</v>
      </c>
      <c r="E228" s="65" t="s">
        <v>272</v>
      </c>
      <c r="F228" s="50" t="s">
        <v>122</v>
      </c>
      <c r="G228" s="49">
        <v>2</v>
      </c>
      <c r="H228" s="66" t="s">
        <v>272</v>
      </c>
      <c r="I228" s="49">
        <v>0</v>
      </c>
      <c r="J228" s="46" t="s">
        <v>258</v>
      </c>
      <c r="K228" s="137">
        <v>2340</v>
      </c>
      <c r="L228" s="79"/>
      <c r="M228" s="79"/>
      <c r="S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spans="1:34">
      <c r="A229" s="16" t="s">
        <v>449</v>
      </c>
      <c r="B229" s="16" t="s">
        <v>433</v>
      </c>
      <c r="C229" s="16">
        <v>2000</v>
      </c>
      <c r="D229" s="50" t="s">
        <v>122</v>
      </c>
      <c r="E229" s="65" t="s">
        <v>272</v>
      </c>
      <c r="F229" s="51" t="s">
        <v>344</v>
      </c>
      <c r="G229" s="49">
        <v>0</v>
      </c>
      <c r="H229" s="66" t="s">
        <v>272</v>
      </c>
      <c r="I229" s="49">
        <v>2</v>
      </c>
      <c r="J229" s="46" t="s">
        <v>259</v>
      </c>
      <c r="K229" s="137">
        <v>1342</v>
      </c>
      <c r="L229" s="79"/>
      <c r="M229" s="79"/>
      <c r="S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spans="1:34">
      <c r="A230" s="16" t="s">
        <v>446</v>
      </c>
      <c r="B230" s="16" t="s">
        <v>433</v>
      </c>
      <c r="C230" s="16">
        <v>2000</v>
      </c>
      <c r="D230" s="51" t="s">
        <v>344</v>
      </c>
      <c r="E230" s="65" t="s">
        <v>272</v>
      </c>
      <c r="F230" s="50" t="s">
        <v>122</v>
      </c>
      <c r="G230" s="49">
        <v>2</v>
      </c>
      <c r="H230" s="66" t="s">
        <v>272</v>
      </c>
      <c r="I230" s="49">
        <v>0</v>
      </c>
      <c r="J230" s="46" t="s">
        <v>82</v>
      </c>
      <c r="K230" s="137">
        <v>1780</v>
      </c>
      <c r="L230" s="79"/>
      <c r="M230" s="79"/>
      <c r="S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34">
      <c r="A231" s="16"/>
      <c r="B231" s="16"/>
      <c r="C231" s="16"/>
      <c r="D231" s="50"/>
      <c r="E231" s="65"/>
      <c r="F231" s="50"/>
      <c r="G231" s="49"/>
      <c r="H231" s="66"/>
      <c r="I231" s="49"/>
      <c r="J231" s="46"/>
      <c r="K231" s="137"/>
      <c r="L231" s="79"/>
      <c r="M231" s="79"/>
      <c r="S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34">
      <c r="A232" s="16" t="s">
        <v>445</v>
      </c>
      <c r="B232" s="16" t="s">
        <v>433</v>
      </c>
      <c r="C232" s="16">
        <v>2000</v>
      </c>
      <c r="D232" s="51" t="s">
        <v>345</v>
      </c>
      <c r="E232" s="65" t="s">
        <v>272</v>
      </c>
      <c r="F232" s="50" t="s">
        <v>288</v>
      </c>
      <c r="G232" s="49">
        <v>1</v>
      </c>
      <c r="H232" s="66" t="s">
        <v>272</v>
      </c>
      <c r="I232" s="49">
        <v>0</v>
      </c>
      <c r="J232" s="46" t="s">
        <v>396</v>
      </c>
      <c r="K232" s="137">
        <v>2356</v>
      </c>
      <c r="L232" s="79"/>
      <c r="M232" s="79"/>
      <c r="S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spans="1:34">
      <c r="A233" s="16" t="s">
        <v>449</v>
      </c>
      <c r="B233" s="16" t="s">
        <v>433</v>
      </c>
      <c r="C233" s="16">
        <v>2000</v>
      </c>
      <c r="D233" s="51" t="s">
        <v>288</v>
      </c>
      <c r="E233" s="65" t="s">
        <v>272</v>
      </c>
      <c r="F233" s="50" t="s">
        <v>345</v>
      </c>
      <c r="G233" s="49">
        <v>2</v>
      </c>
      <c r="H233" s="66" t="s">
        <v>272</v>
      </c>
      <c r="I233" s="49">
        <v>1</v>
      </c>
      <c r="J233" s="46" t="s">
        <v>260</v>
      </c>
      <c r="K233" s="137">
        <v>3031</v>
      </c>
      <c r="L233" s="79"/>
      <c r="M233" s="79"/>
      <c r="S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spans="1:34">
      <c r="A234" s="16" t="s">
        <v>446</v>
      </c>
      <c r="B234" s="16" t="s">
        <v>433</v>
      </c>
      <c r="C234" s="16">
        <v>2000</v>
      </c>
      <c r="D234" s="50" t="s">
        <v>345</v>
      </c>
      <c r="E234" s="65" t="s">
        <v>272</v>
      </c>
      <c r="F234" s="51" t="s">
        <v>288</v>
      </c>
      <c r="G234" s="49">
        <v>0</v>
      </c>
      <c r="H234" s="66" t="s">
        <v>272</v>
      </c>
      <c r="I234" s="49">
        <v>1</v>
      </c>
      <c r="J234" s="46" t="s">
        <v>261</v>
      </c>
      <c r="K234" s="137">
        <v>1725</v>
      </c>
      <c r="L234" s="79"/>
      <c r="M234" s="79"/>
      <c r="S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spans="1:34">
      <c r="A235" s="16" t="s">
        <v>458</v>
      </c>
      <c r="B235" s="16" t="s">
        <v>433</v>
      </c>
      <c r="C235" s="16">
        <v>2000</v>
      </c>
      <c r="D235" s="51" t="s">
        <v>288</v>
      </c>
      <c r="E235" s="65" t="s">
        <v>272</v>
      </c>
      <c r="F235" s="50" t="s">
        <v>345</v>
      </c>
      <c r="G235" s="49">
        <v>2</v>
      </c>
      <c r="H235" s="66" t="s">
        <v>272</v>
      </c>
      <c r="I235" s="49">
        <v>0</v>
      </c>
      <c r="J235" s="46" t="s">
        <v>262</v>
      </c>
      <c r="K235" s="137">
        <v>4213</v>
      </c>
      <c r="L235" s="79"/>
      <c r="M235" s="79"/>
      <c r="S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spans="1:34">
      <c r="A236" s="16"/>
      <c r="B236" s="16"/>
      <c r="C236" s="16"/>
      <c r="D236" s="50"/>
      <c r="E236" s="65"/>
      <c r="F236" s="50"/>
      <c r="G236" s="49"/>
      <c r="H236" s="66"/>
      <c r="I236" s="49"/>
      <c r="J236" s="46"/>
      <c r="K236" s="137"/>
      <c r="L236" s="79"/>
      <c r="M236" s="79"/>
      <c r="S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spans="1:34">
      <c r="A237" s="16" t="s">
        <v>445</v>
      </c>
      <c r="B237" s="16" t="s">
        <v>433</v>
      </c>
      <c r="C237" s="16">
        <v>2000</v>
      </c>
      <c r="D237" s="51" t="s">
        <v>282</v>
      </c>
      <c r="E237" s="65" t="s">
        <v>272</v>
      </c>
      <c r="F237" s="50" t="s">
        <v>19</v>
      </c>
      <c r="G237" s="49">
        <v>2</v>
      </c>
      <c r="H237" s="66" t="s">
        <v>272</v>
      </c>
      <c r="I237" s="49">
        <v>1</v>
      </c>
      <c r="J237" s="46" t="s">
        <v>263</v>
      </c>
      <c r="K237" s="137">
        <v>1322</v>
      </c>
      <c r="L237" s="79"/>
      <c r="M237" s="79"/>
      <c r="S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spans="1:34">
      <c r="A238" s="16" t="s">
        <v>449</v>
      </c>
      <c r="B238" s="16" t="s">
        <v>433</v>
      </c>
      <c r="C238" s="16">
        <v>2000</v>
      </c>
      <c r="D238" s="50" t="s">
        <v>19</v>
      </c>
      <c r="E238" s="65" t="s">
        <v>272</v>
      </c>
      <c r="F238" s="51" t="s">
        <v>282</v>
      </c>
      <c r="G238" s="49">
        <v>1</v>
      </c>
      <c r="H238" s="66" t="s">
        <v>272</v>
      </c>
      <c r="I238" s="49">
        <v>2</v>
      </c>
      <c r="J238" s="46" t="s">
        <v>264</v>
      </c>
      <c r="K238" s="137">
        <v>1693</v>
      </c>
      <c r="L238" s="79"/>
      <c r="M238" s="79"/>
      <c r="S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spans="1:34">
      <c r="A239" s="16" t="s">
        <v>446</v>
      </c>
      <c r="B239" s="16" t="s">
        <v>433</v>
      </c>
      <c r="C239" s="16">
        <v>2000</v>
      </c>
      <c r="D239" s="51" t="s">
        <v>282</v>
      </c>
      <c r="E239" s="65" t="s">
        <v>272</v>
      </c>
      <c r="F239" s="50" t="s">
        <v>19</v>
      </c>
      <c r="G239" s="49">
        <v>2</v>
      </c>
      <c r="H239" s="66" t="s">
        <v>272</v>
      </c>
      <c r="I239" s="49">
        <v>0</v>
      </c>
      <c r="J239" s="46" t="s">
        <v>265</v>
      </c>
      <c r="K239" s="137">
        <v>1643</v>
      </c>
      <c r="L239" s="79"/>
      <c r="M239" s="79"/>
      <c r="S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spans="1:34">
      <c r="A240" s="16"/>
      <c r="B240" s="16"/>
      <c r="C240" s="16"/>
      <c r="D240" s="50"/>
      <c r="E240" s="65"/>
      <c r="F240" s="50"/>
      <c r="G240" s="49"/>
      <c r="H240" s="66"/>
      <c r="I240" s="49"/>
      <c r="J240" s="46"/>
      <c r="K240" s="137"/>
      <c r="L240" s="79"/>
      <c r="M240" s="79"/>
      <c r="S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>
      <c r="A241" s="16" t="s">
        <v>445</v>
      </c>
      <c r="B241" s="16" t="s">
        <v>433</v>
      </c>
      <c r="C241" s="16">
        <v>2000</v>
      </c>
      <c r="D241" s="50" t="s">
        <v>286</v>
      </c>
      <c r="E241" s="65" t="s">
        <v>272</v>
      </c>
      <c r="F241" s="51" t="s">
        <v>369</v>
      </c>
      <c r="G241" s="49">
        <v>1</v>
      </c>
      <c r="H241" s="66" t="s">
        <v>272</v>
      </c>
      <c r="I241" s="49">
        <v>2</v>
      </c>
      <c r="J241" s="46" t="s">
        <v>266</v>
      </c>
      <c r="K241" s="137">
        <v>1715</v>
      </c>
      <c r="L241" s="79"/>
      <c r="M241" s="79"/>
      <c r="S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>
      <c r="A242" s="16" t="s">
        <v>449</v>
      </c>
      <c r="B242" s="16" t="s">
        <v>433</v>
      </c>
      <c r="C242" s="16">
        <v>2000</v>
      </c>
      <c r="D242" s="50" t="s">
        <v>369</v>
      </c>
      <c r="E242" s="65" t="s">
        <v>272</v>
      </c>
      <c r="F242" s="51" t="s">
        <v>286</v>
      </c>
      <c r="G242" s="49">
        <v>0</v>
      </c>
      <c r="H242" s="66" t="s">
        <v>272</v>
      </c>
      <c r="I242" s="49">
        <v>1</v>
      </c>
      <c r="J242" s="46" t="s">
        <v>3</v>
      </c>
      <c r="K242" s="137">
        <v>2362</v>
      </c>
      <c r="L242" s="79"/>
      <c r="M242" s="79"/>
      <c r="S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spans="1:34">
      <c r="A243" s="16" t="s">
        <v>446</v>
      </c>
      <c r="B243" s="16" t="s">
        <v>433</v>
      </c>
      <c r="C243" s="16">
        <v>2000</v>
      </c>
      <c r="D243" s="50" t="s">
        <v>286</v>
      </c>
      <c r="E243" s="65" t="s">
        <v>272</v>
      </c>
      <c r="F243" s="51" t="s">
        <v>369</v>
      </c>
      <c r="G243" s="49">
        <v>0</v>
      </c>
      <c r="H243" s="66" t="s">
        <v>272</v>
      </c>
      <c r="I243" s="49">
        <v>2</v>
      </c>
      <c r="J243" s="46" t="s">
        <v>367</v>
      </c>
      <c r="K243" s="137">
        <v>1520</v>
      </c>
      <c r="L243" s="79"/>
      <c r="M243" s="79"/>
      <c r="S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spans="1:34">
      <c r="A244" s="16" t="s">
        <v>458</v>
      </c>
      <c r="B244" s="16" t="s">
        <v>433</v>
      </c>
      <c r="C244" s="16">
        <v>2000</v>
      </c>
      <c r="D244" s="50" t="s">
        <v>369</v>
      </c>
      <c r="E244" s="65" t="s">
        <v>272</v>
      </c>
      <c r="F244" s="51" t="s">
        <v>286</v>
      </c>
      <c r="G244" s="49">
        <v>0</v>
      </c>
      <c r="H244" s="66" t="s">
        <v>272</v>
      </c>
      <c r="I244" s="49">
        <v>2</v>
      </c>
      <c r="J244" s="46" t="s">
        <v>267</v>
      </c>
      <c r="K244" s="137">
        <v>3618</v>
      </c>
      <c r="L244" s="79"/>
      <c r="M244" s="79"/>
      <c r="S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spans="1:34">
      <c r="A245" s="16" t="s">
        <v>459</v>
      </c>
      <c r="B245" s="16" t="s">
        <v>433</v>
      </c>
      <c r="C245" s="16">
        <v>2000</v>
      </c>
      <c r="D245" s="51" t="s">
        <v>286</v>
      </c>
      <c r="E245" s="65" t="s">
        <v>272</v>
      </c>
      <c r="F245" s="50" t="s">
        <v>369</v>
      </c>
      <c r="G245" s="49">
        <v>1</v>
      </c>
      <c r="H245" s="66" t="s">
        <v>272</v>
      </c>
      <c r="I245" s="49">
        <v>0</v>
      </c>
      <c r="J245" s="46" t="s">
        <v>346</v>
      </c>
      <c r="K245" s="137">
        <v>2820</v>
      </c>
      <c r="L245" s="79"/>
      <c r="M245" s="79"/>
      <c r="S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spans="1:34">
      <c r="A246" s="16"/>
      <c r="B246" s="16"/>
      <c r="C246" s="16"/>
      <c r="D246" s="17"/>
      <c r="E246" s="24"/>
      <c r="F246" s="17"/>
      <c r="G246" s="16"/>
      <c r="H246" s="24"/>
      <c r="I246" s="16"/>
      <c r="J246" s="17" t="s">
        <v>279</v>
      </c>
      <c r="K246" s="26">
        <f>SUM(K228:K245)</f>
        <v>33480</v>
      </c>
      <c r="L246" s="79"/>
      <c r="M246" s="79"/>
      <c r="S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spans="1:34">
      <c r="A247" s="16"/>
      <c r="B247" s="16"/>
      <c r="C247" s="16"/>
      <c r="D247" s="41"/>
      <c r="E247" s="24"/>
      <c r="F247" s="17"/>
      <c r="G247" s="29"/>
      <c r="H247" s="24"/>
      <c r="I247" s="29"/>
      <c r="J247" s="17" t="s">
        <v>278</v>
      </c>
      <c r="K247" s="135">
        <f>PRODUCT(K246/15)</f>
        <v>2232</v>
      </c>
      <c r="L247" s="79"/>
      <c r="M247" s="79"/>
      <c r="N247" s="16"/>
      <c r="O247" s="16"/>
      <c r="P247" s="16"/>
      <c r="Q247" s="80"/>
      <c r="S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spans="1:34">
      <c r="A248" s="16"/>
      <c r="B248" s="16"/>
      <c r="C248" s="16"/>
      <c r="D248" s="46"/>
      <c r="E248" s="65"/>
      <c r="F248" s="53"/>
      <c r="G248" s="49"/>
      <c r="H248" s="64"/>
      <c r="I248" s="49"/>
      <c r="J248" s="46"/>
      <c r="K248" s="137"/>
      <c r="L248" s="79"/>
      <c r="M248" s="79"/>
      <c r="N248" s="16"/>
      <c r="O248" s="16"/>
      <c r="P248" s="16"/>
      <c r="Q248" s="80"/>
      <c r="S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spans="1:34">
      <c r="A249" s="19"/>
      <c r="B249" s="19"/>
      <c r="C249" s="19"/>
      <c r="D249" s="45"/>
      <c r="E249" s="31"/>
      <c r="F249" s="45"/>
      <c r="G249" s="19"/>
      <c r="H249" s="19"/>
      <c r="I249" s="19"/>
      <c r="J249" s="45"/>
      <c r="K249" s="136"/>
      <c r="L249" s="79"/>
      <c r="M249" s="79"/>
      <c r="S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spans="1:34">
      <c r="A250" s="16" t="s">
        <v>445</v>
      </c>
      <c r="B250" s="16" t="s">
        <v>433</v>
      </c>
      <c r="C250" s="16">
        <v>2001</v>
      </c>
      <c r="D250" s="53" t="s">
        <v>286</v>
      </c>
      <c r="E250" s="65" t="s">
        <v>272</v>
      </c>
      <c r="F250" s="46" t="s">
        <v>369</v>
      </c>
      <c r="G250" s="49">
        <v>2</v>
      </c>
      <c r="H250" s="64" t="s">
        <v>272</v>
      </c>
      <c r="I250" s="49">
        <v>0</v>
      </c>
      <c r="J250" s="46" t="s">
        <v>189</v>
      </c>
      <c r="K250" s="137">
        <v>1305</v>
      </c>
      <c r="L250" s="79"/>
      <c r="M250" s="79"/>
      <c r="S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spans="1:34">
      <c r="A251" s="16" t="s">
        <v>451</v>
      </c>
      <c r="B251" s="16" t="s">
        <v>433</v>
      </c>
      <c r="C251" s="16">
        <v>2001</v>
      </c>
      <c r="D251" s="46" t="s">
        <v>369</v>
      </c>
      <c r="E251" s="65" t="s">
        <v>272</v>
      </c>
      <c r="F251" s="53" t="s">
        <v>286</v>
      </c>
      <c r="G251" s="49">
        <v>0</v>
      </c>
      <c r="H251" s="64" t="s">
        <v>272</v>
      </c>
      <c r="I251" s="49">
        <v>2</v>
      </c>
      <c r="J251" s="46" t="s">
        <v>128</v>
      </c>
      <c r="K251" s="137">
        <v>1420</v>
      </c>
      <c r="L251" s="79"/>
      <c r="M251" s="79"/>
      <c r="S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spans="1:34">
      <c r="A252" s="16" t="s">
        <v>446</v>
      </c>
      <c r="B252" s="16" t="s">
        <v>433</v>
      </c>
      <c r="C252" s="16">
        <v>2001</v>
      </c>
      <c r="D252" s="53" t="s">
        <v>286</v>
      </c>
      <c r="E252" s="65" t="s">
        <v>272</v>
      </c>
      <c r="F252" s="46" t="s">
        <v>369</v>
      </c>
      <c r="G252" s="49">
        <v>2</v>
      </c>
      <c r="H252" s="64" t="s">
        <v>272</v>
      </c>
      <c r="I252" s="49">
        <v>0</v>
      </c>
      <c r="J252" s="46" t="s">
        <v>242</v>
      </c>
      <c r="K252" s="137">
        <v>1520</v>
      </c>
      <c r="L252" s="79"/>
      <c r="M252" s="79"/>
      <c r="S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spans="1:34">
      <c r="A253" s="16"/>
      <c r="B253" s="16"/>
      <c r="C253" s="16"/>
      <c r="D253" s="46"/>
      <c r="E253" s="65"/>
      <c r="F253" s="46"/>
      <c r="G253" s="49"/>
      <c r="H253" s="64"/>
      <c r="I253" s="49"/>
      <c r="J253" s="46"/>
      <c r="K253" s="137"/>
      <c r="L253" s="79"/>
      <c r="M253" s="79"/>
      <c r="S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spans="1:34">
      <c r="A254" s="16" t="s">
        <v>445</v>
      </c>
      <c r="B254" s="16" t="s">
        <v>433</v>
      </c>
      <c r="C254" s="16">
        <v>2001</v>
      </c>
      <c r="D254" s="53" t="s">
        <v>344</v>
      </c>
      <c r="E254" s="65" t="s">
        <v>272</v>
      </c>
      <c r="F254" s="46" t="s">
        <v>122</v>
      </c>
      <c r="G254" s="49">
        <v>2</v>
      </c>
      <c r="H254" s="64" t="s">
        <v>272</v>
      </c>
      <c r="I254" s="49">
        <v>0</v>
      </c>
      <c r="J254" s="46" t="s">
        <v>129</v>
      </c>
      <c r="K254" s="137">
        <v>2017</v>
      </c>
      <c r="L254" s="79"/>
      <c r="M254" s="79"/>
      <c r="S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spans="1:34">
      <c r="A255" s="16" t="s">
        <v>449</v>
      </c>
      <c r="B255" s="16" t="s">
        <v>433</v>
      </c>
      <c r="C255" s="16">
        <v>2001</v>
      </c>
      <c r="D255" s="53" t="s">
        <v>122</v>
      </c>
      <c r="E255" s="65" t="s">
        <v>272</v>
      </c>
      <c r="F255" s="46" t="s">
        <v>344</v>
      </c>
      <c r="G255" s="49">
        <v>1</v>
      </c>
      <c r="H255" s="64" t="s">
        <v>272</v>
      </c>
      <c r="I255" s="49">
        <v>0</v>
      </c>
      <c r="J255" s="46" t="s">
        <v>130</v>
      </c>
      <c r="K255" s="137">
        <v>2021</v>
      </c>
      <c r="L255" s="79"/>
      <c r="M255" s="79"/>
      <c r="S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spans="1:34">
      <c r="A256" s="16" t="s">
        <v>446</v>
      </c>
      <c r="B256" s="16" t="s">
        <v>433</v>
      </c>
      <c r="C256" s="16">
        <v>2001</v>
      </c>
      <c r="D256" s="53" t="s">
        <v>344</v>
      </c>
      <c r="E256" s="65" t="s">
        <v>272</v>
      </c>
      <c r="F256" s="46" t="s">
        <v>122</v>
      </c>
      <c r="G256" s="49">
        <v>2</v>
      </c>
      <c r="H256" s="64" t="s">
        <v>272</v>
      </c>
      <c r="I256" s="49">
        <v>0</v>
      </c>
      <c r="J256" s="46" t="s">
        <v>131</v>
      </c>
      <c r="K256" s="137">
        <v>2386</v>
      </c>
      <c r="L256" s="79"/>
      <c r="M256" s="79"/>
      <c r="S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spans="1:34">
      <c r="A257" s="16" t="s">
        <v>458</v>
      </c>
      <c r="B257" s="16" t="s">
        <v>433</v>
      </c>
      <c r="C257" s="16">
        <v>2001</v>
      </c>
      <c r="D257" s="46" t="s">
        <v>122</v>
      </c>
      <c r="E257" s="65" t="s">
        <v>272</v>
      </c>
      <c r="F257" s="53" t="s">
        <v>344</v>
      </c>
      <c r="G257" s="49">
        <v>0</v>
      </c>
      <c r="H257" s="64" t="s">
        <v>272</v>
      </c>
      <c r="I257" s="49">
        <v>2</v>
      </c>
      <c r="J257" s="46" t="s">
        <v>172</v>
      </c>
      <c r="K257" s="137">
        <v>2148</v>
      </c>
      <c r="L257" s="79"/>
      <c r="M257" s="79"/>
      <c r="S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spans="1:34">
      <c r="A258" s="16"/>
      <c r="B258" s="16"/>
      <c r="C258" s="16"/>
      <c r="D258" s="46"/>
      <c r="E258" s="65"/>
      <c r="F258" s="46"/>
      <c r="G258" s="49"/>
      <c r="H258" s="64"/>
      <c r="I258" s="49"/>
      <c r="J258" s="46"/>
      <c r="K258" s="137"/>
      <c r="L258" s="79"/>
      <c r="M258" s="79"/>
      <c r="S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spans="1:34">
      <c r="A259" s="16" t="s">
        <v>448</v>
      </c>
      <c r="B259" s="16" t="s">
        <v>433</v>
      </c>
      <c r="C259" s="16">
        <v>2001</v>
      </c>
      <c r="D259" s="53" t="s">
        <v>345</v>
      </c>
      <c r="E259" s="65" t="s">
        <v>272</v>
      </c>
      <c r="F259" s="46" t="s">
        <v>19</v>
      </c>
      <c r="G259" s="49">
        <v>1</v>
      </c>
      <c r="H259" s="64" t="s">
        <v>272</v>
      </c>
      <c r="I259" s="49">
        <v>0</v>
      </c>
      <c r="J259" s="46" t="s">
        <v>164</v>
      </c>
      <c r="K259" s="137">
        <v>1444</v>
      </c>
      <c r="L259" s="79"/>
      <c r="M259" s="79"/>
      <c r="S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34">
      <c r="A260" s="16" t="s">
        <v>451</v>
      </c>
      <c r="B260" s="16" t="s">
        <v>433</v>
      </c>
      <c r="C260" s="16">
        <v>2001</v>
      </c>
      <c r="D260" s="46" t="s">
        <v>19</v>
      </c>
      <c r="E260" s="65" t="s">
        <v>272</v>
      </c>
      <c r="F260" s="53" t="s">
        <v>345</v>
      </c>
      <c r="G260" s="49">
        <v>0</v>
      </c>
      <c r="H260" s="64" t="s">
        <v>272</v>
      </c>
      <c r="I260" s="49">
        <v>2</v>
      </c>
      <c r="J260" s="46" t="s">
        <v>132</v>
      </c>
      <c r="K260" s="137">
        <v>1923</v>
      </c>
      <c r="L260" s="79"/>
      <c r="M260" s="79"/>
      <c r="S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34">
      <c r="A261" s="16" t="s">
        <v>446</v>
      </c>
      <c r="B261" s="16" t="s">
        <v>433</v>
      </c>
      <c r="C261" s="16">
        <v>2001</v>
      </c>
      <c r="D261" s="53" t="s">
        <v>345</v>
      </c>
      <c r="E261" s="65" t="s">
        <v>272</v>
      </c>
      <c r="F261" s="46" t="s">
        <v>19</v>
      </c>
      <c r="G261" s="49">
        <v>2</v>
      </c>
      <c r="H261" s="64" t="s">
        <v>272</v>
      </c>
      <c r="I261" s="49">
        <v>1</v>
      </c>
      <c r="J261" s="46" t="s">
        <v>133</v>
      </c>
      <c r="K261" s="137">
        <v>1594</v>
      </c>
      <c r="L261" s="79"/>
      <c r="M261" s="79"/>
      <c r="S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spans="1:34">
      <c r="A262" s="16"/>
      <c r="B262" s="16"/>
      <c r="C262" s="16"/>
      <c r="D262" s="46"/>
      <c r="E262" s="65"/>
      <c r="F262" s="46"/>
      <c r="G262" s="49"/>
      <c r="H262" s="64"/>
      <c r="I262" s="49"/>
      <c r="J262" s="46"/>
      <c r="K262" s="137"/>
      <c r="L262" s="79"/>
      <c r="M262" s="79"/>
      <c r="S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spans="1:34">
      <c r="A263" s="16" t="s">
        <v>445</v>
      </c>
      <c r="B263" s="16" t="s">
        <v>433</v>
      </c>
      <c r="C263" s="16">
        <v>2001</v>
      </c>
      <c r="D263" s="53" t="s">
        <v>282</v>
      </c>
      <c r="E263" s="65" t="s">
        <v>272</v>
      </c>
      <c r="F263" s="46" t="s">
        <v>288</v>
      </c>
      <c r="G263" s="49">
        <v>2</v>
      </c>
      <c r="H263" s="64" t="s">
        <v>272</v>
      </c>
      <c r="I263" s="49">
        <v>0</v>
      </c>
      <c r="J263" s="46" t="s">
        <v>134</v>
      </c>
      <c r="K263" s="137">
        <v>1832</v>
      </c>
      <c r="L263" s="79"/>
      <c r="M263" s="79"/>
      <c r="S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spans="1:34">
      <c r="A264" s="16" t="s">
        <v>449</v>
      </c>
      <c r="B264" s="16" t="s">
        <v>433</v>
      </c>
      <c r="C264" s="16">
        <v>2001</v>
      </c>
      <c r="D264" s="53" t="s">
        <v>288</v>
      </c>
      <c r="E264" s="65" t="s">
        <v>272</v>
      </c>
      <c r="F264" s="46" t="s">
        <v>282</v>
      </c>
      <c r="G264" s="49">
        <v>1</v>
      </c>
      <c r="H264" s="64" t="s">
        <v>272</v>
      </c>
      <c r="I264" s="49">
        <v>0</v>
      </c>
      <c r="J264" s="46" t="s">
        <v>11</v>
      </c>
      <c r="K264" s="137">
        <v>1491</v>
      </c>
      <c r="L264" s="79"/>
      <c r="M264" s="79"/>
      <c r="S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spans="1:34">
      <c r="A265" s="16" t="s">
        <v>446</v>
      </c>
      <c r="B265" s="16" t="s">
        <v>433</v>
      </c>
      <c r="C265" s="16">
        <v>2001</v>
      </c>
      <c r="D265" s="53" t="s">
        <v>282</v>
      </c>
      <c r="E265" s="65" t="s">
        <v>272</v>
      </c>
      <c r="F265" s="46" t="s">
        <v>288</v>
      </c>
      <c r="G265" s="49">
        <v>2</v>
      </c>
      <c r="H265" s="64" t="s">
        <v>272</v>
      </c>
      <c r="I265" s="49">
        <v>1</v>
      </c>
      <c r="J265" s="46" t="s">
        <v>135</v>
      </c>
      <c r="K265" s="137">
        <v>1911</v>
      </c>
      <c r="L265" s="79"/>
      <c r="M265" s="79"/>
      <c r="S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spans="1:34">
      <c r="A266" s="16" t="s">
        <v>458</v>
      </c>
      <c r="B266" s="16" t="s">
        <v>433</v>
      </c>
      <c r="C266" s="16">
        <v>2001</v>
      </c>
      <c r="D266" s="53" t="s">
        <v>288</v>
      </c>
      <c r="E266" s="65" t="s">
        <v>272</v>
      </c>
      <c r="F266" s="46" t="s">
        <v>282</v>
      </c>
      <c r="G266" s="49">
        <v>1</v>
      </c>
      <c r="H266" s="64" t="s">
        <v>272</v>
      </c>
      <c r="I266" s="49">
        <v>0</v>
      </c>
      <c r="J266" s="46" t="s">
        <v>136</v>
      </c>
      <c r="K266" s="137">
        <v>2409</v>
      </c>
      <c r="L266" s="79"/>
      <c r="M266" s="79"/>
      <c r="S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spans="1:34">
      <c r="A267" s="16" t="s">
        <v>459</v>
      </c>
      <c r="B267" s="16" t="s">
        <v>433</v>
      </c>
      <c r="C267" s="16">
        <v>2001</v>
      </c>
      <c r="D267" s="53" t="s">
        <v>282</v>
      </c>
      <c r="E267" s="65" t="s">
        <v>272</v>
      </c>
      <c r="F267" s="46" t="s">
        <v>288</v>
      </c>
      <c r="G267" s="49">
        <v>2</v>
      </c>
      <c r="H267" s="64" t="s">
        <v>272</v>
      </c>
      <c r="I267" s="49">
        <v>0</v>
      </c>
      <c r="J267" s="46" t="s">
        <v>137</v>
      </c>
      <c r="K267" s="137">
        <v>2142</v>
      </c>
      <c r="L267" s="79"/>
      <c r="M267" s="79"/>
      <c r="S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spans="1:34">
      <c r="A268" s="16"/>
      <c r="B268" s="16"/>
      <c r="C268" s="16"/>
      <c r="D268" s="17"/>
      <c r="E268" s="24"/>
      <c r="F268" s="17"/>
      <c r="G268" s="16"/>
      <c r="H268" s="24"/>
      <c r="I268" s="16"/>
      <c r="J268" s="17" t="s">
        <v>279</v>
      </c>
      <c r="K268" s="26">
        <f>SUM(K250:K267)</f>
        <v>27563</v>
      </c>
      <c r="L268" s="79"/>
      <c r="M268" s="79"/>
      <c r="S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spans="1:34">
      <c r="A269" s="16"/>
      <c r="B269" s="16"/>
      <c r="C269" s="16"/>
      <c r="D269" s="41"/>
      <c r="E269" s="24"/>
      <c r="F269" s="17"/>
      <c r="G269" s="29"/>
      <c r="H269" s="24"/>
      <c r="I269" s="29"/>
      <c r="J269" s="17" t="s">
        <v>278</v>
      </c>
      <c r="K269" s="135">
        <f>PRODUCT(K268/15)</f>
        <v>1837.5333333333333</v>
      </c>
      <c r="L269" s="79"/>
      <c r="M269" s="79"/>
      <c r="N269" s="16"/>
      <c r="O269" s="16"/>
      <c r="P269" s="16"/>
      <c r="Q269" s="80"/>
      <c r="S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34">
      <c r="A270" s="16"/>
      <c r="B270" s="16"/>
      <c r="C270" s="16"/>
      <c r="D270" s="52"/>
      <c r="E270" s="49"/>
      <c r="F270" s="17"/>
      <c r="G270" s="29"/>
      <c r="H270" s="64"/>
      <c r="I270" s="29"/>
      <c r="J270" s="41"/>
      <c r="K270" s="135"/>
      <c r="L270" s="79"/>
      <c r="M270" s="79"/>
      <c r="N270" s="16"/>
      <c r="O270" s="16"/>
      <c r="P270" s="16"/>
      <c r="Q270" s="80"/>
      <c r="S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3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6"/>
      <c r="L271" s="79"/>
      <c r="M271" s="79"/>
      <c r="S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spans="1:34">
      <c r="A272" s="19"/>
      <c r="B272" s="19"/>
      <c r="C272" s="19"/>
      <c r="D272" s="45"/>
      <c r="E272" s="31"/>
      <c r="F272" s="45"/>
      <c r="G272" s="19"/>
      <c r="H272" s="19"/>
      <c r="I272" s="19"/>
      <c r="J272" s="45"/>
      <c r="K272" s="136"/>
      <c r="L272" s="79"/>
      <c r="M272" s="79"/>
      <c r="R272" s="16"/>
      <c r="S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spans="1:34">
      <c r="A273" s="16" t="s">
        <v>453</v>
      </c>
      <c r="B273" s="16" t="s">
        <v>433</v>
      </c>
      <c r="C273" s="16">
        <v>2002</v>
      </c>
      <c r="D273" s="53" t="s">
        <v>286</v>
      </c>
      <c r="E273" s="65" t="s">
        <v>272</v>
      </c>
      <c r="F273" s="46" t="s">
        <v>369</v>
      </c>
      <c r="G273" s="54">
        <v>2</v>
      </c>
      <c r="H273" s="66" t="s">
        <v>272</v>
      </c>
      <c r="I273" s="54">
        <v>0</v>
      </c>
      <c r="J273" s="46" t="s">
        <v>60</v>
      </c>
      <c r="K273" s="138">
        <v>1608</v>
      </c>
      <c r="L273" s="79"/>
      <c r="M273" s="79"/>
      <c r="S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spans="1:34">
      <c r="A274" s="16" t="s">
        <v>456</v>
      </c>
      <c r="B274" s="16" t="s">
        <v>433</v>
      </c>
      <c r="C274" s="16">
        <v>2002</v>
      </c>
      <c r="D274" s="46" t="s">
        <v>369</v>
      </c>
      <c r="E274" s="65" t="s">
        <v>272</v>
      </c>
      <c r="F274" s="53" t="s">
        <v>286</v>
      </c>
      <c r="G274" s="54">
        <v>0</v>
      </c>
      <c r="H274" s="66" t="s">
        <v>272</v>
      </c>
      <c r="I274" s="49">
        <v>2</v>
      </c>
      <c r="J274" s="46" t="s">
        <v>61</v>
      </c>
      <c r="K274" s="138">
        <v>721</v>
      </c>
      <c r="L274" s="79"/>
      <c r="M274" s="79"/>
      <c r="S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spans="1:34">
      <c r="A275" s="16" t="s">
        <v>454</v>
      </c>
      <c r="B275" s="16" t="s">
        <v>433</v>
      </c>
      <c r="C275" s="16">
        <v>2002</v>
      </c>
      <c r="D275" s="53" t="s">
        <v>286</v>
      </c>
      <c r="E275" s="65" t="s">
        <v>272</v>
      </c>
      <c r="F275" s="46" t="s">
        <v>369</v>
      </c>
      <c r="G275" s="54">
        <v>2</v>
      </c>
      <c r="H275" s="66" t="s">
        <v>272</v>
      </c>
      <c r="I275" s="54">
        <v>0</v>
      </c>
      <c r="J275" s="46" t="s">
        <v>62</v>
      </c>
      <c r="K275" s="138">
        <v>1471</v>
      </c>
      <c r="L275" s="79"/>
      <c r="M275" s="79"/>
      <c r="S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spans="1:34">
      <c r="A276" s="16"/>
      <c r="B276" s="16"/>
      <c r="C276" s="16"/>
      <c r="D276" s="46"/>
      <c r="E276" s="65"/>
      <c r="F276" s="46"/>
      <c r="G276" s="54"/>
      <c r="H276" s="66"/>
      <c r="I276" s="54"/>
      <c r="J276" s="46"/>
      <c r="K276" s="138"/>
      <c r="L276" s="79"/>
      <c r="M276" s="79"/>
      <c r="S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spans="1:34">
      <c r="A277" s="16" t="s">
        <v>453</v>
      </c>
      <c r="B277" s="16" t="s">
        <v>433</v>
      </c>
      <c r="C277" s="16">
        <v>2002</v>
      </c>
      <c r="D277" s="53" t="s">
        <v>345</v>
      </c>
      <c r="E277" s="65" t="s">
        <v>272</v>
      </c>
      <c r="F277" s="46" t="s">
        <v>124</v>
      </c>
      <c r="G277" s="54">
        <v>2</v>
      </c>
      <c r="H277" s="66" t="s">
        <v>272</v>
      </c>
      <c r="I277" s="54">
        <v>0</v>
      </c>
      <c r="J277" s="46" t="s">
        <v>63</v>
      </c>
      <c r="K277" s="138">
        <v>1508</v>
      </c>
      <c r="L277" s="79"/>
      <c r="M277" s="79"/>
      <c r="S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spans="1:34">
      <c r="A278" s="16" t="s">
        <v>456</v>
      </c>
      <c r="B278" s="16" t="s">
        <v>433</v>
      </c>
      <c r="C278" s="16">
        <v>2002</v>
      </c>
      <c r="D278" s="46" t="s">
        <v>124</v>
      </c>
      <c r="E278" s="65" t="s">
        <v>272</v>
      </c>
      <c r="F278" s="53" t="s">
        <v>345</v>
      </c>
      <c r="G278" s="54">
        <v>0</v>
      </c>
      <c r="H278" s="66" t="s">
        <v>272</v>
      </c>
      <c r="I278" s="49">
        <v>2</v>
      </c>
      <c r="J278" s="46" t="s">
        <v>64</v>
      </c>
      <c r="K278" s="138">
        <v>1555</v>
      </c>
      <c r="L278" s="79"/>
      <c r="M278" s="79"/>
      <c r="S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spans="1:34">
      <c r="A279" s="16" t="s">
        <v>454</v>
      </c>
      <c r="B279" s="16" t="s">
        <v>433</v>
      </c>
      <c r="C279" s="16">
        <v>2002</v>
      </c>
      <c r="D279" s="53" t="s">
        <v>345</v>
      </c>
      <c r="E279" s="65" t="s">
        <v>272</v>
      </c>
      <c r="F279" s="46" t="s">
        <v>124</v>
      </c>
      <c r="G279" s="54">
        <v>2</v>
      </c>
      <c r="H279" s="66" t="s">
        <v>272</v>
      </c>
      <c r="I279" s="54">
        <v>1</v>
      </c>
      <c r="J279" s="46" t="s">
        <v>65</v>
      </c>
      <c r="K279" s="138">
        <v>1511</v>
      </c>
      <c r="L279" s="79"/>
      <c r="M279" s="79"/>
      <c r="S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spans="1:34">
      <c r="A280" s="16"/>
      <c r="B280" s="16"/>
      <c r="C280" s="16"/>
      <c r="D280" s="46"/>
      <c r="E280" s="65"/>
      <c r="F280" s="46"/>
      <c r="G280" s="54"/>
      <c r="H280" s="66"/>
      <c r="I280" s="49"/>
      <c r="J280" s="46"/>
      <c r="K280" s="138"/>
      <c r="L280" s="79"/>
      <c r="M280" s="79"/>
      <c r="S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spans="1:34">
      <c r="A281" s="16" t="s">
        <v>453</v>
      </c>
      <c r="B281" s="16" t="s">
        <v>433</v>
      </c>
      <c r="C281" s="16">
        <v>2002</v>
      </c>
      <c r="D281" s="53" t="s">
        <v>282</v>
      </c>
      <c r="E281" s="65" t="s">
        <v>272</v>
      </c>
      <c r="F281" s="46" t="s">
        <v>19</v>
      </c>
      <c r="G281" s="54">
        <v>2</v>
      </c>
      <c r="H281" s="66" t="s">
        <v>272</v>
      </c>
      <c r="I281" s="54">
        <v>0</v>
      </c>
      <c r="J281" s="46" t="s">
        <v>66</v>
      </c>
      <c r="K281" s="138">
        <v>1385</v>
      </c>
      <c r="L281" s="79"/>
      <c r="M281" s="79"/>
      <c r="S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spans="1:34">
      <c r="A282" s="16" t="s">
        <v>456</v>
      </c>
      <c r="B282" s="16" t="s">
        <v>433</v>
      </c>
      <c r="C282" s="16">
        <v>2002</v>
      </c>
      <c r="D282" s="46" t="s">
        <v>19</v>
      </c>
      <c r="E282" s="65" t="s">
        <v>272</v>
      </c>
      <c r="F282" s="53" t="s">
        <v>282</v>
      </c>
      <c r="G282" s="54">
        <v>1</v>
      </c>
      <c r="H282" s="66" t="s">
        <v>272</v>
      </c>
      <c r="I282" s="49">
        <v>2</v>
      </c>
      <c r="J282" s="46" t="s">
        <v>67</v>
      </c>
      <c r="K282" s="138">
        <v>1327</v>
      </c>
      <c r="L282" s="79"/>
      <c r="M282" s="79"/>
      <c r="S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spans="1:34">
      <c r="A283" s="16" t="s">
        <v>454</v>
      </c>
      <c r="B283" s="16" t="s">
        <v>433</v>
      </c>
      <c r="C283" s="16">
        <v>2002</v>
      </c>
      <c r="D283" s="53" t="s">
        <v>282</v>
      </c>
      <c r="E283" s="65" t="s">
        <v>272</v>
      </c>
      <c r="F283" s="46" t="s">
        <v>19</v>
      </c>
      <c r="G283" s="54">
        <v>2</v>
      </c>
      <c r="H283" s="66" t="s">
        <v>272</v>
      </c>
      <c r="I283" s="54">
        <v>0</v>
      </c>
      <c r="J283" s="46" t="s">
        <v>68</v>
      </c>
      <c r="K283" s="138">
        <v>1787</v>
      </c>
      <c r="L283" s="79"/>
      <c r="M283" s="79"/>
      <c r="S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spans="1:34">
      <c r="A284" s="16"/>
      <c r="B284" s="16"/>
      <c r="C284" s="16"/>
      <c r="D284" s="46"/>
      <c r="E284" s="65"/>
      <c r="F284" s="46"/>
      <c r="G284" s="54"/>
      <c r="H284" s="66"/>
      <c r="I284" s="54"/>
      <c r="J284" s="46"/>
      <c r="K284" s="138"/>
      <c r="L284" s="79"/>
      <c r="M284" s="79"/>
      <c r="S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spans="1:34">
      <c r="A285" s="16" t="s">
        <v>453</v>
      </c>
      <c r="B285" s="16" t="s">
        <v>433</v>
      </c>
      <c r="C285" s="16">
        <v>2002</v>
      </c>
      <c r="D285" s="53" t="s">
        <v>122</v>
      </c>
      <c r="E285" s="65" t="s">
        <v>272</v>
      </c>
      <c r="F285" s="46" t="s">
        <v>344</v>
      </c>
      <c r="G285" s="54">
        <v>2</v>
      </c>
      <c r="H285" s="66" t="s">
        <v>272</v>
      </c>
      <c r="I285" s="54">
        <v>0</v>
      </c>
      <c r="J285" s="46" t="s">
        <v>206</v>
      </c>
      <c r="K285" s="138">
        <v>1811</v>
      </c>
      <c r="L285" s="79"/>
      <c r="M285" s="79"/>
      <c r="S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spans="1:34">
      <c r="A286" s="16" t="s">
        <v>456</v>
      </c>
      <c r="B286" s="16" t="s">
        <v>433</v>
      </c>
      <c r="C286" s="16">
        <v>2002</v>
      </c>
      <c r="D286" s="46" t="s">
        <v>344</v>
      </c>
      <c r="E286" s="65" t="s">
        <v>272</v>
      </c>
      <c r="F286" s="53" t="s">
        <v>122</v>
      </c>
      <c r="G286" s="54">
        <v>0</v>
      </c>
      <c r="H286" s="66" t="s">
        <v>272</v>
      </c>
      <c r="I286" s="49">
        <v>2</v>
      </c>
      <c r="J286" s="46" t="s">
        <v>69</v>
      </c>
      <c r="K286" s="138">
        <v>2401</v>
      </c>
      <c r="L286" s="79"/>
      <c r="M286" s="79"/>
      <c r="S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spans="1:34">
      <c r="A287" s="16" t="s">
        <v>454</v>
      </c>
      <c r="B287" s="16" t="s">
        <v>433</v>
      </c>
      <c r="C287" s="16">
        <v>2002</v>
      </c>
      <c r="D287" s="46" t="s">
        <v>122</v>
      </c>
      <c r="E287" s="65" t="s">
        <v>272</v>
      </c>
      <c r="F287" s="53" t="s">
        <v>344</v>
      </c>
      <c r="G287" s="54">
        <v>0</v>
      </c>
      <c r="H287" s="66" t="s">
        <v>272</v>
      </c>
      <c r="I287" s="49">
        <v>2</v>
      </c>
      <c r="J287" s="46" t="s">
        <v>296</v>
      </c>
      <c r="K287" s="138">
        <v>2116</v>
      </c>
      <c r="L287" s="79"/>
      <c r="M287" s="79"/>
      <c r="S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spans="1:34">
      <c r="A288" s="16" t="s">
        <v>460</v>
      </c>
      <c r="B288" s="16" t="s">
        <v>433</v>
      </c>
      <c r="C288" s="16">
        <v>2002</v>
      </c>
      <c r="D288" s="53" t="s">
        <v>344</v>
      </c>
      <c r="E288" s="65" t="s">
        <v>272</v>
      </c>
      <c r="F288" s="46" t="s">
        <v>122</v>
      </c>
      <c r="G288" s="54">
        <v>2</v>
      </c>
      <c r="H288" s="66" t="s">
        <v>272</v>
      </c>
      <c r="I288" s="54">
        <v>0</v>
      </c>
      <c r="J288" s="46" t="s">
        <v>70</v>
      </c>
      <c r="K288" s="138">
        <v>2933</v>
      </c>
      <c r="L288" s="79"/>
      <c r="M288" s="79"/>
      <c r="S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34">
      <c r="A289" s="16" t="s">
        <v>461</v>
      </c>
      <c r="B289" s="16" t="s">
        <v>433</v>
      </c>
      <c r="C289" s="16">
        <v>2002</v>
      </c>
      <c r="D289" s="53" t="s">
        <v>122</v>
      </c>
      <c r="E289" s="65" t="s">
        <v>272</v>
      </c>
      <c r="F289" s="46" t="s">
        <v>344</v>
      </c>
      <c r="G289" s="54">
        <v>2</v>
      </c>
      <c r="H289" s="66" t="s">
        <v>272</v>
      </c>
      <c r="I289" s="54">
        <v>0</v>
      </c>
      <c r="J289" s="46" t="s">
        <v>71</v>
      </c>
      <c r="K289" s="138">
        <v>2404</v>
      </c>
      <c r="L289" s="79"/>
      <c r="M289" s="79"/>
      <c r="S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34">
      <c r="A290" s="16"/>
      <c r="B290" s="16"/>
      <c r="C290" s="16"/>
      <c r="D290" s="17"/>
      <c r="E290" s="24"/>
      <c r="F290" s="17"/>
      <c r="G290" s="16"/>
      <c r="H290" s="24"/>
      <c r="I290" s="16"/>
      <c r="J290" s="17" t="s">
        <v>279</v>
      </c>
      <c r="K290" s="26">
        <f>SUM(K273:K289)</f>
        <v>24538</v>
      </c>
      <c r="L290" s="79"/>
      <c r="M290" s="79"/>
      <c r="S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spans="1:34">
      <c r="A291" s="16"/>
      <c r="B291" s="16"/>
      <c r="C291" s="16"/>
      <c r="D291" s="41"/>
      <c r="E291" s="24"/>
      <c r="F291" s="17"/>
      <c r="G291" s="29"/>
      <c r="H291" s="24"/>
      <c r="I291" s="29"/>
      <c r="J291" s="17" t="s">
        <v>278</v>
      </c>
      <c r="K291" s="135">
        <f>PRODUCT(K290/14)</f>
        <v>1752.7142857142858</v>
      </c>
      <c r="L291" s="79"/>
      <c r="M291" s="79"/>
      <c r="N291" s="16"/>
      <c r="O291" s="16"/>
      <c r="P291" s="16"/>
      <c r="Q291" s="80"/>
      <c r="S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spans="1:34">
      <c r="A292" s="16"/>
      <c r="B292" s="16"/>
      <c r="C292" s="16"/>
      <c r="D292" s="41"/>
      <c r="E292" s="16"/>
      <c r="F292" s="17"/>
      <c r="G292" s="29"/>
      <c r="H292" s="64"/>
      <c r="I292" s="29"/>
      <c r="J292" s="41"/>
      <c r="K292" s="135"/>
      <c r="L292" s="79"/>
      <c r="M292" s="79"/>
      <c r="N292" s="16"/>
      <c r="O292" s="16"/>
      <c r="P292" s="16"/>
      <c r="Q292" s="80"/>
      <c r="S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spans="1:34">
      <c r="A293" s="19"/>
      <c r="B293" s="19"/>
      <c r="C293" s="19"/>
      <c r="D293" s="45"/>
      <c r="E293" s="31"/>
      <c r="F293" s="45"/>
      <c r="G293" s="19"/>
      <c r="H293" s="19"/>
      <c r="I293" s="19"/>
      <c r="J293" s="45"/>
      <c r="K293" s="136"/>
      <c r="L293" s="79"/>
      <c r="M293" s="79"/>
      <c r="S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spans="1:34">
      <c r="A294" s="16" t="s">
        <v>452</v>
      </c>
      <c r="B294" s="16" t="s">
        <v>433</v>
      </c>
      <c r="C294" s="16">
        <v>2003</v>
      </c>
      <c r="D294" s="51" t="s">
        <v>286</v>
      </c>
      <c r="E294" s="63" t="s">
        <v>272</v>
      </c>
      <c r="F294" s="55" t="s">
        <v>288</v>
      </c>
      <c r="G294" s="54">
        <v>2</v>
      </c>
      <c r="H294" s="66" t="s">
        <v>272</v>
      </c>
      <c r="I294" s="54">
        <v>1</v>
      </c>
      <c r="J294" s="46" t="s">
        <v>176</v>
      </c>
      <c r="K294" s="138">
        <v>1830</v>
      </c>
      <c r="L294" s="79"/>
      <c r="M294" s="79"/>
      <c r="S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spans="1:34">
      <c r="A295" s="16" t="s">
        <v>450</v>
      </c>
      <c r="B295" s="16" t="s">
        <v>433</v>
      </c>
      <c r="C295" s="16">
        <v>2003</v>
      </c>
      <c r="D295" s="55" t="s">
        <v>288</v>
      </c>
      <c r="E295" s="63" t="s">
        <v>272</v>
      </c>
      <c r="F295" s="51" t="s">
        <v>286</v>
      </c>
      <c r="G295" s="54">
        <v>1</v>
      </c>
      <c r="H295" s="66" t="s">
        <v>272</v>
      </c>
      <c r="I295" s="54">
        <v>2</v>
      </c>
      <c r="J295" s="46" t="s">
        <v>177</v>
      </c>
      <c r="K295" s="138">
        <v>3338</v>
      </c>
      <c r="L295" s="79"/>
      <c r="M295" s="79"/>
      <c r="S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spans="1:34">
      <c r="A296" s="16" t="s">
        <v>445</v>
      </c>
      <c r="B296" s="16" t="s">
        <v>433</v>
      </c>
      <c r="C296" s="16">
        <v>2003</v>
      </c>
      <c r="D296" s="51" t="s">
        <v>286</v>
      </c>
      <c r="E296" s="63" t="s">
        <v>272</v>
      </c>
      <c r="F296" s="55" t="s">
        <v>288</v>
      </c>
      <c r="G296" s="54">
        <v>2</v>
      </c>
      <c r="H296" s="66" t="s">
        <v>272</v>
      </c>
      <c r="I296" s="54">
        <v>0</v>
      </c>
      <c r="J296" s="46" t="s">
        <v>311</v>
      </c>
      <c r="K296" s="138">
        <v>1582</v>
      </c>
      <c r="L296" s="79"/>
      <c r="M296" s="79"/>
      <c r="S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spans="1:34">
      <c r="A297" s="16" t="s">
        <v>451</v>
      </c>
      <c r="B297" s="16" t="s">
        <v>433</v>
      </c>
      <c r="C297" s="16">
        <v>2003</v>
      </c>
      <c r="D297" s="57" t="s">
        <v>288</v>
      </c>
      <c r="E297" s="63" t="s">
        <v>272</v>
      </c>
      <c r="F297" s="50" t="s">
        <v>286</v>
      </c>
      <c r="G297" s="54">
        <v>2</v>
      </c>
      <c r="H297" s="66" t="s">
        <v>272</v>
      </c>
      <c r="I297" s="54">
        <v>1</v>
      </c>
      <c r="J297" s="46" t="s">
        <v>178</v>
      </c>
      <c r="K297" s="138">
        <v>2618</v>
      </c>
      <c r="L297" s="79"/>
      <c r="M297" s="79"/>
      <c r="S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spans="1:34">
      <c r="A298" s="16" t="s">
        <v>446</v>
      </c>
      <c r="B298" s="16" t="s">
        <v>433</v>
      </c>
      <c r="C298" s="16">
        <v>2003</v>
      </c>
      <c r="D298" s="51" t="s">
        <v>286</v>
      </c>
      <c r="E298" s="63" t="s">
        <v>272</v>
      </c>
      <c r="F298" s="55" t="s">
        <v>288</v>
      </c>
      <c r="G298" s="54">
        <v>2</v>
      </c>
      <c r="H298" s="66" t="s">
        <v>272</v>
      </c>
      <c r="I298" s="54">
        <v>0</v>
      </c>
      <c r="J298" s="46" t="s">
        <v>419</v>
      </c>
      <c r="K298" s="138">
        <v>1681</v>
      </c>
      <c r="L298" s="79"/>
      <c r="M298" s="79"/>
      <c r="S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34">
      <c r="A299" s="16"/>
      <c r="B299" s="16"/>
      <c r="C299" s="16"/>
      <c r="D299" s="55"/>
      <c r="E299" s="63"/>
      <c r="F299" s="55"/>
      <c r="G299" s="54"/>
      <c r="H299" s="66"/>
      <c r="I299" s="54"/>
      <c r="J299" s="46"/>
      <c r="K299" s="138"/>
      <c r="L299" s="79"/>
      <c r="M299" s="79"/>
      <c r="S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34">
      <c r="A300" s="16" t="s">
        <v>452</v>
      </c>
      <c r="B300" s="16" t="s">
        <v>433</v>
      </c>
      <c r="C300" s="16">
        <v>2003</v>
      </c>
      <c r="D300" s="57" t="s">
        <v>124</v>
      </c>
      <c r="E300" s="63" t="s">
        <v>272</v>
      </c>
      <c r="F300" s="55" t="s">
        <v>369</v>
      </c>
      <c r="G300" s="54">
        <v>2</v>
      </c>
      <c r="H300" s="66" t="s">
        <v>272</v>
      </c>
      <c r="I300" s="54">
        <v>0</v>
      </c>
      <c r="J300" s="46" t="s">
        <v>179</v>
      </c>
      <c r="K300" s="138">
        <v>1579</v>
      </c>
      <c r="L300" s="79"/>
      <c r="M300" s="79"/>
      <c r="S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spans="1:34">
      <c r="A301" s="16" t="s">
        <v>450</v>
      </c>
      <c r="B301" s="16" t="s">
        <v>433</v>
      </c>
      <c r="C301" s="16">
        <v>2003</v>
      </c>
      <c r="D301" s="55" t="s">
        <v>369</v>
      </c>
      <c r="E301" s="63" t="s">
        <v>272</v>
      </c>
      <c r="F301" s="57" t="s">
        <v>124</v>
      </c>
      <c r="G301" s="54">
        <v>1</v>
      </c>
      <c r="H301" s="66" t="s">
        <v>272</v>
      </c>
      <c r="I301" s="54">
        <v>2</v>
      </c>
      <c r="J301" s="46" t="s">
        <v>408</v>
      </c>
      <c r="K301" s="138">
        <v>845</v>
      </c>
      <c r="L301" s="79"/>
      <c r="M301" s="79"/>
      <c r="S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spans="1:34">
      <c r="A302" s="16" t="s">
        <v>445</v>
      </c>
      <c r="B302" s="16" t="s">
        <v>433</v>
      </c>
      <c r="C302" s="16">
        <v>2003</v>
      </c>
      <c r="D302" s="57" t="s">
        <v>124</v>
      </c>
      <c r="E302" s="63" t="s">
        <v>272</v>
      </c>
      <c r="F302" s="55" t="s">
        <v>369</v>
      </c>
      <c r="G302" s="54">
        <v>1</v>
      </c>
      <c r="H302" s="66" t="s">
        <v>272</v>
      </c>
      <c r="I302" s="54">
        <v>0</v>
      </c>
      <c r="J302" s="46" t="s">
        <v>409</v>
      </c>
      <c r="K302" s="138">
        <v>950</v>
      </c>
      <c r="L302" s="79"/>
      <c r="M302" s="79"/>
      <c r="S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spans="1:34">
      <c r="A303" s="16" t="s">
        <v>451</v>
      </c>
      <c r="B303" s="16" t="s">
        <v>433</v>
      </c>
      <c r="C303" s="16">
        <v>2003</v>
      </c>
      <c r="D303" s="55" t="s">
        <v>369</v>
      </c>
      <c r="E303" s="63" t="s">
        <v>272</v>
      </c>
      <c r="F303" s="57" t="s">
        <v>124</v>
      </c>
      <c r="G303" s="54">
        <v>0</v>
      </c>
      <c r="H303" s="66" t="s">
        <v>272</v>
      </c>
      <c r="I303" s="54">
        <v>2</v>
      </c>
      <c r="J303" s="46" t="s">
        <v>397</v>
      </c>
      <c r="K303" s="138">
        <v>855</v>
      </c>
      <c r="L303" s="79"/>
      <c r="M303" s="79"/>
      <c r="S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spans="1:34">
      <c r="A304" s="16"/>
      <c r="B304" s="16"/>
      <c r="C304" s="16"/>
      <c r="D304" s="55"/>
      <c r="E304" s="63" t="s">
        <v>272</v>
      </c>
      <c r="F304" s="50"/>
      <c r="G304" s="54"/>
      <c r="H304" s="66"/>
      <c r="I304" s="54"/>
      <c r="J304" s="46"/>
      <c r="K304" s="138"/>
      <c r="L304" s="79"/>
      <c r="M304" s="79"/>
      <c r="S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spans="1:34">
      <c r="A305" s="16" t="s">
        <v>452</v>
      </c>
      <c r="B305" s="16" t="s">
        <v>433</v>
      </c>
      <c r="C305" s="16">
        <v>2003</v>
      </c>
      <c r="D305" s="50" t="s">
        <v>122</v>
      </c>
      <c r="E305" s="63" t="s">
        <v>272</v>
      </c>
      <c r="F305" s="57" t="s">
        <v>125</v>
      </c>
      <c r="G305" s="54">
        <v>1</v>
      </c>
      <c r="H305" s="66" t="s">
        <v>272</v>
      </c>
      <c r="I305" s="54">
        <v>2</v>
      </c>
      <c r="J305" s="46" t="s">
        <v>410</v>
      </c>
      <c r="K305" s="138">
        <v>1279</v>
      </c>
      <c r="L305" s="79"/>
      <c r="M305" s="79"/>
      <c r="S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spans="1:34">
      <c r="A306" s="16" t="s">
        <v>450</v>
      </c>
      <c r="B306" s="16" t="s">
        <v>433</v>
      </c>
      <c r="C306" s="16">
        <v>2003</v>
      </c>
      <c r="D306" s="55" t="s">
        <v>125</v>
      </c>
      <c r="E306" s="63" t="s">
        <v>272</v>
      </c>
      <c r="F306" s="51" t="s">
        <v>122</v>
      </c>
      <c r="G306" s="54">
        <v>1</v>
      </c>
      <c r="H306" s="66" t="s">
        <v>272</v>
      </c>
      <c r="I306" s="54">
        <v>2</v>
      </c>
      <c r="J306" s="46" t="s">
        <v>411</v>
      </c>
      <c r="K306" s="138">
        <v>1187</v>
      </c>
      <c r="L306" s="79"/>
      <c r="M306" s="79"/>
      <c r="S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spans="1:34">
      <c r="A307" s="16" t="s">
        <v>445</v>
      </c>
      <c r="B307" s="16" t="s">
        <v>433</v>
      </c>
      <c r="C307" s="16">
        <v>2003</v>
      </c>
      <c r="D307" s="51" t="s">
        <v>122</v>
      </c>
      <c r="E307" s="63" t="s">
        <v>272</v>
      </c>
      <c r="F307" s="55" t="s">
        <v>125</v>
      </c>
      <c r="G307" s="54">
        <v>2</v>
      </c>
      <c r="H307" s="66" t="s">
        <v>272</v>
      </c>
      <c r="I307" s="54">
        <v>1</v>
      </c>
      <c r="J307" s="46" t="s">
        <v>412</v>
      </c>
      <c r="K307" s="138">
        <v>1205</v>
      </c>
      <c r="L307" s="79"/>
      <c r="M307" s="79"/>
      <c r="S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spans="1:34">
      <c r="A308" s="16" t="s">
        <v>451</v>
      </c>
      <c r="B308" s="16" t="s">
        <v>433</v>
      </c>
      <c r="C308" s="16">
        <v>2003</v>
      </c>
      <c r="D308" s="55" t="s">
        <v>125</v>
      </c>
      <c r="E308" s="63" t="s">
        <v>272</v>
      </c>
      <c r="F308" s="51" t="s">
        <v>122</v>
      </c>
      <c r="G308" s="54">
        <v>1</v>
      </c>
      <c r="H308" s="66" t="s">
        <v>272</v>
      </c>
      <c r="I308" s="54">
        <v>2</v>
      </c>
      <c r="J308" s="46" t="s">
        <v>413</v>
      </c>
      <c r="K308" s="138">
        <v>1302</v>
      </c>
      <c r="L308" s="79"/>
      <c r="M308" s="79"/>
      <c r="S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spans="1:34">
      <c r="A309" s="16" t="s">
        <v>446</v>
      </c>
      <c r="B309" s="16" t="s">
        <v>433</v>
      </c>
      <c r="C309" s="16">
        <v>2003</v>
      </c>
      <c r="D309" s="51" t="s">
        <v>122</v>
      </c>
      <c r="E309" s="63" t="s">
        <v>272</v>
      </c>
      <c r="F309" s="55" t="s">
        <v>125</v>
      </c>
      <c r="G309" s="54">
        <v>2</v>
      </c>
      <c r="H309" s="66" t="s">
        <v>272</v>
      </c>
      <c r="I309" s="54">
        <v>0</v>
      </c>
      <c r="J309" s="46" t="s">
        <v>414</v>
      </c>
      <c r="K309" s="138">
        <v>1628</v>
      </c>
      <c r="L309" s="79"/>
      <c r="M309" s="79"/>
      <c r="S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spans="1:34">
      <c r="A310" s="16"/>
      <c r="B310" s="16"/>
      <c r="C310" s="16"/>
      <c r="D310" s="50"/>
      <c r="E310" s="63"/>
      <c r="F310" s="55"/>
      <c r="G310" s="54"/>
      <c r="H310" s="66"/>
      <c r="I310" s="54"/>
      <c r="J310" s="46"/>
      <c r="K310" s="138"/>
      <c r="L310" s="79"/>
      <c r="M310" s="79"/>
      <c r="S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spans="1:34">
      <c r="A311" s="16" t="s">
        <v>450</v>
      </c>
      <c r="B311" s="16" t="s">
        <v>433</v>
      </c>
      <c r="C311" s="16">
        <v>2003</v>
      </c>
      <c r="D311" s="143" t="s">
        <v>282</v>
      </c>
      <c r="E311" s="49" t="s">
        <v>272</v>
      </c>
      <c r="F311" s="144" t="s">
        <v>345</v>
      </c>
      <c r="G311" s="145">
        <v>2</v>
      </c>
      <c r="H311" s="66" t="s">
        <v>272</v>
      </c>
      <c r="I311" s="145">
        <v>1</v>
      </c>
      <c r="J311" s="142" t="s">
        <v>415</v>
      </c>
      <c r="K311" s="138">
        <v>1321</v>
      </c>
      <c r="L311" s="79"/>
      <c r="M311" s="79"/>
      <c r="S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spans="1:34">
      <c r="A312" s="16" t="s">
        <v>445</v>
      </c>
      <c r="B312" s="16" t="s">
        <v>433</v>
      </c>
      <c r="C312" s="16">
        <v>2003</v>
      </c>
      <c r="D312" s="144" t="s">
        <v>345</v>
      </c>
      <c r="E312" s="49" t="s">
        <v>272</v>
      </c>
      <c r="F312" s="143" t="s">
        <v>282</v>
      </c>
      <c r="G312" s="145">
        <v>0</v>
      </c>
      <c r="H312" s="66" t="s">
        <v>272</v>
      </c>
      <c r="I312" s="145">
        <v>1</v>
      </c>
      <c r="J312" s="142" t="s">
        <v>254</v>
      </c>
      <c r="K312" s="138">
        <v>1213</v>
      </c>
      <c r="L312" s="79"/>
      <c r="M312" s="79"/>
      <c r="S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spans="1:34">
      <c r="A313" s="16" t="s">
        <v>451</v>
      </c>
      <c r="B313" s="16" t="s">
        <v>433</v>
      </c>
      <c r="C313" s="16">
        <v>2003</v>
      </c>
      <c r="D313" s="143" t="s">
        <v>282</v>
      </c>
      <c r="E313" s="49" t="s">
        <v>272</v>
      </c>
      <c r="F313" s="144" t="s">
        <v>345</v>
      </c>
      <c r="G313" s="145">
        <v>1</v>
      </c>
      <c r="H313" s="66" t="s">
        <v>272</v>
      </c>
      <c r="I313" s="145">
        <v>0</v>
      </c>
      <c r="J313" s="142" t="s">
        <v>416</v>
      </c>
      <c r="K313" s="138">
        <v>1675</v>
      </c>
      <c r="L313" s="79"/>
      <c r="M313" s="79"/>
      <c r="S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spans="1:34">
      <c r="A314" s="16" t="s">
        <v>446</v>
      </c>
      <c r="B314" s="16" t="s">
        <v>433</v>
      </c>
      <c r="C314" s="16">
        <v>2003</v>
      </c>
      <c r="D314" s="143" t="s">
        <v>345</v>
      </c>
      <c r="E314" s="49" t="s">
        <v>272</v>
      </c>
      <c r="F314" s="144" t="s">
        <v>282</v>
      </c>
      <c r="G314" s="145">
        <v>2</v>
      </c>
      <c r="H314" s="66" t="s">
        <v>272</v>
      </c>
      <c r="I314" s="145">
        <v>0</v>
      </c>
      <c r="J314" s="142" t="s">
        <v>16</v>
      </c>
      <c r="K314" s="138">
        <v>1158</v>
      </c>
      <c r="L314" s="79"/>
      <c r="M314" s="79"/>
      <c r="S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spans="1:34">
      <c r="A315" s="16" t="s">
        <v>458</v>
      </c>
      <c r="B315" s="16" t="s">
        <v>433</v>
      </c>
      <c r="C315" s="16">
        <v>2003</v>
      </c>
      <c r="D315" s="144" t="s">
        <v>282</v>
      </c>
      <c r="E315" s="49" t="s">
        <v>272</v>
      </c>
      <c r="F315" s="143" t="s">
        <v>345</v>
      </c>
      <c r="G315" s="145">
        <v>1</v>
      </c>
      <c r="H315" s="66" t="s">
        <v>272</v>
      </c>
      <c r="I315" s="145">
        <v>2</v>
      </c>
      <c r="J315" s="142" t="s">
        <v>417</v>
      </c>
      <c r="K315" s="138">
        <v>1317</v>
      </c>
      <c r="L315" s="79"/>
      <c r="M315" s="79"/>
      <c r="S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spans="1:34">
      <c r="A316" s="16" t="s">
        <v>459</v>
      </c>
      <c r="B316" s="16" t="s">
        <v>433</v>
      </c>
      <c r="C316" s="16">
        <v>2003</v>
      </c>
      <c r="D316" s="143" t="s">
        <v>345</v>
      </c>
      <c r="E316" s="49" t="s">
        <v>272</v>
      </c>
      <c r="F316" s="144" t="s">
        <v>282</v>
      </c>
      <c r="G316" s="145">
        <v>2</v>
      </c>
      <c r="H316" s="66" t="s">
        <v>272</v>
      </c>
      <c r="I316" s="145">
        <v>0</v>
      </c>
      <c r="J316" s="142" t="s">
        <v>418</v>
      </c>
      <c r="K316" s="138">
        <v>1671</v>
      </c>
      <c r="L316" s="79"/>
      <c r="M316" s="79"/>
      <c r="S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spans="1:34">
      <c r="A317" s="16" t="s">
        <v>456</v>
      </c>
      <c r="B317" s="16" t="s">
        <v>433</v>
      </c>
      <c r="C317" s="16">
        <v>2003</v>
      </c>
      <c r="D317" s="144" t="s">
        <v>282</v>
      </c>
      <c r="E317" s="49" t="s">
        <v>272</v>
      </c>
      <c r="F317" s="143" t="s">
        <v>345</v>
      </c>
      <c r="G317" s="145">
        <v>0</v>
      </c>
      <c r="H317" s="66" t="s">
        <v>272</v>
      </c>
      <c r="I317" s="145">
        <v>1</v>
      </c>
      <c r="J317" s="142" t="s">
        <v>387</v>
      </c>
      <c r="K317" s="138">
        <v>1435</v>
      </c>
      <c r="L317" s="79"/>
      <c r="M317" s="79"/>
      <c r="S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34">
      <c r="A318" s="16"/>
      <c r="B318" s="16"/>
      <c r="C318" s="16"/>
      <c r="D318" s="17"/>
      <c r="E318" s="24"/>
      <c r="F318" s="17"/>
      <c r="G318" s="16"/>
      <c r="H318" s="24"/>
      <c r="I318" s="16"/>
      <c r="J318" s="17" t="s">
        <v>279</v>
      </c>
      <c r="K318" s="26">
        <f>SUM(K294:K317)</f>
        <v>31669</v>
      </c>
      <c r="L318" s="79"/>
      <c r="M318" s="79"/>
      <c r="S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34">
      <c r="A319" s="16"/>
      <c r="B319" s="16"/>
      <c r="C319" s="16"/>
      <c r="D319" s="41"/>
      <c r="E319" s="24"/>
      <c r="F319" s="17"/>
      <c r="G319" s="29"/>
      <c r="H319" s="24"/>
      <c r="I319" s="29"/>
      <c r="J319" s="17" t="s">
        <v>278</v>
      </c>
      <c r="K319" s="135">
        <f>PRODUCT(K318/21)</f>
        <v>1508.047619047619</v>
      </c>
      <c r="L319" s="41"/>
      <c r="N319" s="16"/>
      <c r="O319" s="16"/>
      <c r="P319" s="16"/>
      <c r="Q319" s="80"/>
      <c r="S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spans="1:34">
      <c r="A320" s="16"/>
      <c r="B320" s="16"/>
      <c r="C320" s="16"/>
      <c r="D320" s="41"/>
      <c r="E320" s="16"/>
      <c r="F320" s="17"/>
      <c r="G320" s="29"/>
      <c r="H320" s="64"/>
      <c r="I320" s="29"/>
      <c r="J320" s="41"/>
      <c r="K320" s="135"/>
      <c r="L320" s="82"/>
      <c r="M320" s="82"/>
      <c r="N320" s="16"/>
      <c r="O320" s="16"/>
      <c r="P320" s="16"/>
      <c r="Q320" s="80"/>
      <c r="S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spans="1:34">
      <c r="A321" s="19"/>
      <c r="B321" s="19"/>
      <c r="C321" s="19"/>
      <c r="D321" s="45"/>
      <c r="E321" s="31"/>
      <c r="F321" s="45"/>
      <c r="G321" s="19"/>
      <c r="H321" s="19"/>
      <c r="I321" s="19"/>
      <c r="J321" s="45"/>
      <c r="K321" s="136"/>
      <c r="L321" s="87"/>
      <c r="M321" s="87"/>
      <c r="S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spans="1:34">
      <c r="A322" s="16" t="s">
        <v>479</v>
      </c>
      <c r="B322" s="16" t="s">
        <v>433</v>
      </c>
      <c r="C322" s="16">
        <v>2009</v>
      </c>
      <c r="D322" s="14" t="s">
        <v>345</v>
      </c>
      <c r="E322" s="63" t="s">
        <v>272</v>
      </c>
      <c r="F322" s="17" t="s">
        <v>282</v>
      </c>
      <c r="G322" s="16">
        <v>2</v>
      </c>
      <c r="H322" s="63" t="s">
        <v>272</v>
      </c>
      <c r="I322" s="16">
        <v>1</v>
      </c>
      <c r="J322" s="17" t="s">
        <v>463</v>
      </c>
      <c r="K322" s="26">
        <v>1770</v>
      </c>
      <c r="L322" s="79"/>
      <c r="M322" s="79"/>
      <c r="S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spans="1:34">
      <c r="A323" s="16" t="s">
        <v>478</v>
      </c>
      <c r="B323" s="16" t="s">
        <v>433</v>
      </c>
      <c r="C323" s="16">
        <v>2009</v>
      </c>
      <c r="D323" s="14" t="s">
        <v>282</v>
      </c>
      <c r="E323" s="63" t="s">
        <v>272</v>
      </c>
      <c r="F323" s="17" t="s">
        <v>345</v>
      </c>
      <c r="G323" s="16">
        <v>2</v>
      </c>
      <c r="H323" s="63" t="s">
        <v>272</v>
      </c>
      <c r="I323" s="16">
        <v>1</v>
      </c>
      <c r="J323" s="17" t="s">
        <v>466</v>
      </c>
      <c r="K323" s="26">
        <v>2632</v>
      </c>
      <c r="L323" s="41"/>
      <c r="S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spans="1:34">
      <c r="A324" s="16" t="s">
        <v>457</v>
      </c>
      <c r="B324" s="16" t="s">
        <v>433</v>
      </c>
      <c r="C324" s="16">
        <v>2009</v>
      </c>
      <c r="D324" s="47" t="s">
        <v>345</v>
      </c>
      <c r="E324" s="63" t="s">
        <v>272</v>
      </c>
      <c r="F324" s="41" t="s">
        <v>282</v>
      </c>
      <c r="G324" s="16">
        <v>1</v>
      </c>
      <c r="H324" s="63" t="s">
        <v>272</v>
      </c>
      <c r="I324" s="16">
        <v>0</v>
      </c>
      <c r="J324" s="17" t="s">
        <v>301</v>
      </c>
      <c r="K324" s="26">
        <v>1842</v>
      </c>
      <c r="L324" s="41"/>
      <c r="S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spans="1:34">
      <c r="A325" s="16" t="s">
        <v>448</v>
      </c>
      <c r="B325" s="16" t="s">
        <v>433</v>
      </c>
      <c r="C325" s="16">
        <v>2009</v>
      </c>
      <c r="D325" s="41" t="s">
        <v>282</v>
      </c>
      <c r="E325" s="63" t="s">
        <v>272</v>
      </c>
      <c r="F325" s="47" t="s">
        <v>345</v>
      </c>
      <c r="G325" s="16">
        <v>1</v>
      </c>
      <c r="H325" s="63" t="s">
        <v>272</v>
      </c>
      <c r="I325" s="16">
        <v>2</v>
      </c>
      <c r="J325" s="17" t="s">
        <v>470</v>
      </c>
      <c r="K325" s="26">
        <v>2263</v>
      </c>
      <c r="L325" s="41"/>
      <c r="S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spans="1:34">
      <c r="A326" s="16" t="s">
        <v>445</v>
      </c>
      <c r="B326" s="16" t="s">
        <v>433</v>
      </c>
      <c r="C326" s="16">
        <v>2009</v>
      </c>
      <c r="D326" s="47" t="s">
        <v>345</v>
      </c>
      <c r="E326" s="63" t="s">
        <v>272</v>
      </c>
      <c r="F326" s="41" t="s">
        <v>282</v>
      </c>
      <c r="G326" s="16">
        <v>2</v>
      </c>
      <c r="H326" s="63" t="s">
        <v>272</v>
      </c>
      <c r="I326" s="16">
        <v>0</v>
      </c>
      <c r="J326" s="17" t="s">
        <v>58</v>
      </c>
      <c r="K326" s="26">
        <v>1677</v>
      </c>
      <c r="L326" s="41"/>
      <c r="S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spans="1:34">
      <c r="A327" s="16"/>
      <c r="B327" s="16"/>
      <c r="C327" s="41"/>
      <c r="D327" s="41"/>
      <c r="E327" s="41"/>
      <c r="F327" s="41"/>
      <c r="G327" s="16"/>
      <c r="H327" s="41"/>
      <c r="I327" s="16"/>
      <c r="J327" s="17"/>
      <c r="K327" s="26"/>
      <c r="L327" s="41"/>
      <c r="S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34">
      <c r="A328" s="16" t="s">
        <v>479</v>
      </c>
      <c r="B328" s="16" t="s">
        <v>433</v>
      </c>
      <c r="C328" s="16">
        <v>2009</v>
      </c>
      <c r="D328" s="17" t="s">
        <v>158</v>
      </c>
      <c r="E328" s="63" t="s">
        <v>272</v>
      </c>
      <c r="F328" s="14" t="s">
        <v>288</v>
      </c>
      <c r="G328" s="16">
        <v>1</v>
      </c>
      <c r="H328" s="63" t="s">
        <v>272</v>
      </c>
      <c r="I328" s="16">
        <v>2</v>
      </c>
      <c r="J328" s="17" t="s">
        <v>462</v>
      </c>
      <c r="K328" s="26">
        <v>2310</v>
      </c>
      <c r="L328" s="41"/>
      <c r="S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34">
      <c r="A329" s="16" t="s">
        <v>478</v>
      </c>
      <c r="B329" s="16" t="s">
        <v>433</v>
      </c>
      <c r="C329" s="16">
        <v>2009</v>
      </c>
      <c r="D329" s="17" t="s">
        <v>288</v>
      </c>
      <c r="E329" s="63" t="s">
        <v>272</v>
      </c>
      <c r="F329" s="14" t="s">
        <v>158</v>
      </c>
      <c r="G329" s="16">
        <v>0</v>
      </c>
      <c r="H329" s="63" t="s">
        <v>272</v>
      </c>
      <c r="I329" s="16">
        <v>2</v>
      </c>
      <c r="J329" s="17" t="s">
        <v>464</v>
      </c>
      <c r="K329" s="26">
        <v>3128</v>
      </c>
      <c r="L329" s="41"/>
      <c r="S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spans="1:34">
      <c r="A330" s="16" t="s">
        <v>457</v>
      </c>
      <c r="B330" s="16" t="s">
        <v>433</v>
      </c>
      <c r="C330" s="16">
        <v>2009</v>
      </c>
      <c r="D330" s="14" t="s">
        <v>158</v>
      </c>
      <c r="E330" s="63" t="s">
        <v>272</v>
      </c>
      <c r="F330" s="17" t="s">
        <v>288</v>
      </c>
      <c r="G330" s="16">
        <v>2</v>
      </c>
      <c r="H330" s="63" t="s">
        <v>272</v>
      </c>
      <c r="I330" s="16">
        <v>0</v>
      </c>
      <c r="J330" s="17" t="s">
        <v>332</v>
      </c>
      <c r="K330" s="26">
        <v>2421</v>
      </c>
      <c r="L330" s="41"/>
      <c r="S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spans="1:34">
      <c r="A331" s="16" t="s">
        <v>448</v>
      </c>
      <c r="B331" s="16" t="s">
        <v>433</v>
      </c>
      <c r="C331" s="16">
        <v>2009</v>
      </c>
      <c r="D331" s="14" t="s">
        <v>288</v>
      </c>
      <c r="E331" s="63" t="s">
        <v>272</v>
      </c>
      <c r="F331" s="17" t="s">
        <v>158</v>
      </c>
      <c r="G331" s="16">
        <v>2</v>
      </c>
      <c r="H331" s="63" t="s">
        <v>272</v>
      </c>
      <c r="I331" s="16">
        <v>1</v>
      </c>
      <c r="J331" s="17" t="s">
        <v>468</v>
      </c>
      <c r="K331" s="26">
        <v>1868</v>
      </c>
      <c r="L331" s="41"/>
      <c r="S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spans="1:34">
      <c r="A332" s="16" t="s">
        <v>445</v>
      </c>
      <c r="B332" s="16" t="s">
        <v>433</v>
      </c>
      <c r="C332" s="16">
        <v>2009</v>
      </c>
      <c r="D332" s="14" t="s">
        <v>158</v>
      </c>
      <c r="E332" s="63" t="s">
        <v>272</v>
      </c>
      <c r="F332" s="17" t="s">
        <v>288</v>
      </c>
      <c r="G332" s="16">
        <v>2</v>
      </c>
      <c r="H332" s="63" t="s">
        <v>272</v>
      </c>
      <c r="I332" s="16">
        <v>1</v>
      </c>
      <c r="J332" s="17" t="s">
        <v>471</v>
      </c>
      <c r="K332" s="26">
        <v>2032</v>
      </c>
      <c r="L332" s="41"/>
      <c r="S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spans="1:34">
      <c r="A333" s="16" t="s">
        <v>449</v>
      </c>
      <c r="B333" s="16" t="s">
        <v>433</v>
      </c>
      <c r="C333" s="16">
        <v>2009</v>
      </c>
      <c r="D333" s="14" t="s">
        <v>288</v>
      </c>
      <c r="E333" s="63" t="s">
        <v>272</v>
      </c>
      <c r="F333" s="17" t="s">
        <v>158</v>
      </c>
      <c r="G333" s="16">
        <v>2</v>
      </c>
      <c r="H333" s="63" t="s">
        <v>272</v>
      </c>
      <c r="I333" s="16">
        <v>1</v>
      </c>
      <c r="J333" s="42" t="s">
        <v>472</v>
      </c>
      <c r="K333" s="26">
        <v>2810</v>
      </c>
      <c r="L333" s="41"/>
      <c r="S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spans="1:34">
      <c r="A334" s="16" t="s">
        <v>447</v>
      </c>
      <c r="B334" s="16" t="s">
        <v>433</v>
      </c>
      <c r="C334" s="16">
        <v>2009</v>
      </c>
      <c r="D334" s="14" t="s">
        <v>158</v>
      </c>
      <c r="E334" s="63" t="s">
        <v>272</v>
      </c>
      <c r="F334" s="17" t="s">
        <v>288</v>
      </c>
      <c r="G334" s="16">
        <v>1</v>
      </c>
      <c r="H334" s="63" t="s">
        <v>272</v>
      </c>
      <c r="I334" s="16">
        <v>0</v>
      </c>
      <c r="J334" s="42" t="s">
        <v>59</v>
      </c>
      <c r="K334" s="26">
        <v>3320</v>
      </c>
      <c r="L334" s="41"/>
      <c r="S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spans="1:34">
      <c r="A335" s="16"/>
      <c r="B335" s="16"/>
      <c r="C335" s="41"/>
      <c r="D335" s="41"/>
      <c r="E335" s="41"/>
      <c r="F335" s="41"/>
      <c r="G335" s="16"/>
      <c r="H335" s="41"/>
      <c r="I335" s="16"/>
      <c r="J335" s="42"/>
      <c r="K335" s="26"/>
      <c r="L335" s="41"/>
      <c r="S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spans="1:34">
      <c r="A336" s="16" t="s">
        <v>479</v>
      </c>
      <c r="B336" s="16" t="s">
        <v>433</v>
      </c>
      <c r="C336" s="16">
        <v>2009</v>
      </c>
      <c r="D336" s="14" t="s">
        <v>197</v>
      </c>
      <c r="E336" s="63" t="s">
        <v>272</v>
      </c>
      <c r="F336" s="17" t="s">
        <v>122</v>
      </c>
      <c r="G336" s="16">
        <v>2</v>
      </c>
      <c r="H336" s="63" t="s">
        <v>272</v>
      </c>
      <c r="I336" s="16">
        <v>0</v>
      </c>
      <c r="J336" s="42" t="s">
        <v>82</v>
      </c>
      <c r="K336" s="26">
        <v>3305</v>
      </c>
      <c r="L336" s="41"/>
      <c r="S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spans="1:34">
      <c r="A337" s="16" t="s">
        <v>478</v>
      </c>
      <c r="B337" s="16" t="s">
        <v>433</v>
      </c>
      <c r="C337" s="16">
        <v>2009</v>
      </c>
      <c r="D337" s="14" t="s">
        <v>122</v>
      </c>
      <c r="E337" s="63" t="s">
        <v>272</v>
      </c>
      <c r="F337" s="17" t="s">
        <v>197</v>
      </c>
      <c r="G337" s="16">
        <v>2</v>
      </c>
      <c r="H337" s="63" t="s">
        <v>272</v>
      </c>
      <c r="I337" s="16">
        <v>0</v>
      </c>
      <c r="J337" s="42" t="s">
        <v>364</v>
      </c>
      <c r="K337" s="26">
        <v>3270</v>
      </c>
      <c r="L337" s="41"/>
      <c r="S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spans="1:34">
      <c r="A338" s="16" t="s">
        <v>457</v>
      </c>
      <c r="B338" s="16" t="s">
        <v>433</v>
      </c>
      <c r="C338" s="16">
        <v>2009</v>
      </c>
      <c r="D338" s="14" t="s">
        <v>197</v>
      </c>
      <c r="E338" s="63" t="s">
        <v>272</v>
      </c>
      <c r="F338" s="17" t="s">
        <v>122</v>
      </c>
      <c r="G338" s="16">
        <v>2</v>
      </c>
      <c r="H338" s="63" t="s">
        <v>272</v>
      </c>
      <c r="I338" s="16">
        <v>0</v>
      </c>
      <c r="J338" s="42" t="s">
        <v>195</v>
      </c>
      <c r="K338" s="26">
        <v>3251</v>
      </c>
      <c r="L338" s="41"/>
      <c r="S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spans="1:34">
      <c r="A339" s="16" t="s">
        <v>448</v>
      </c>
      <c r="B339" s="16" t="s">
        <v>433</v>
      </c>
      <c r="C339" s="16">
        <v>2009</v>
      </c>
      <c r="D339" s="14" t="s">
        <v>122</v>
      </c>
      <c r="E339" s="63" t="s">
        <v>272</v>
      </c>
      <c r="F339" s="17" t="s">
        <v>197</v>
      </c>
      <c r="G339" s="16">
        <v>1</v>
      </c>
      <c r="H339" s="63" t="s">
        <v>272</v>
      </c>
      <c r="I339" s="16">
        <v>0</v>
      </c>
      <c r="J339" s="42" t="s">
        <v>407</v>
      </c>
      <c r="K339" s="26">
        <v>3143</v>
      </c>
      <c r="L339" s="41"/>
      <c r="S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spans="1:34">
      <c r="A340" s="16" t="s">
        <v>445</v>
      </c>
      <c r="B340" s="16" t="s">
        <v>433</v>
      </c>
      <c r="C340" s="16">
        <v>2009</v>
      </c>
      <c r="D340" s="14" t="s">
        <v>197</v>
      </c>
      <c r="E340" s="63" t="s">
        <v>272</v>
      </c>
      <c r="F340" s="17" t="s">
        <v>122</v>
      </c>
      <c r="G340" s="16">
        <v>2</v>
      </c>
      <c r="H340" s="63" t="s">
        <v>272</v>
      </c>
      <c r="I340" s="16">
        <v>0</v>
      </c>
      <c r="J340" s="42" t="s">
        <v>223</v>
      </c>
      <c r="K340" s="26">
        <v>1730</v>
      </c>
      <c r="L340" s="41"/>
      <c r="S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spans="1:34">
      <c r="A341" s="16" t="s">
        <v>449</v>
      </c>
      <c r="B341" s="16" t="s">
        <v>433</v>
      </c>
      <c r="C341" s="16">
        <v>2009</v>
      </c>
      <c r="D341" s="17" t="s">
        <v>122</v>
      </c>
      <c r="E341" s="63" t="s">
        <v>272</v>
      </c>
      <c r="F341" s="14" t="s">
        <v>197</v>
      </c>
      <c r="G341" s="16">
        <v>1</v>
      </c>
      <c r="H341" s="63" t="s">
        <v>272</v>
      </c>
      <c r="I341" s="16">
        <v>2</v>
      </c>
      <c r="J341" s="42" t="s">
        <v>473</v>
      </c>
      <c r="K341" s="26">
        <v>2932</v>
      </c>
      <c r="L341" s="41"/>
      <c r="S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spans="1:34">
      <c r="A342" s="16"/>
      <c r="B342" s="16"/>
      <c r="C342" s="41"/>
      <c r="D342" s="41"/>
      <c r="E342" s="41"/>
      <c r="F342" s="41"/>
      <c r="G342" s="16"/>
      <c r="H342" s="41"/>
      <c r="I342" s="16"/>
      <c r="J342" s="42"/>
      <c r="K342" s="26"/>
      <c r="L342" s="41"/>
      <c r="S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spans="1:34">
      <c r="A343" s="16" t="s">
        <v>479</v>
      </c>
      <c r="B343" s="16" t="s">
        <v>433</v>
      </c>
      <c r="C343" s="16">
        <v>2009</v>
      </c>
      <c r="D343" s="14" t="s">
        <v>286</v>
      </c>
      <c r="E343" s="63" t="s">
        <v>272</v>
      </c>
      <c r="F343" s="17" t="s">
        <v>344</v>
      </c>
      <c r="G343" s="16">
        <v>2</v>
      </c>
      <c r="H343" s="63" t="s">
        <v>272</v>
      </c>
      <c r="I343" s="16">
        <v>0</v>
      </c>
      <c r="J343" s="42" t="s">
        <v>192</v>
      </c>
      <c r="K343" s="26">
        <v>2009</v>
      </c>
      <c r="L343" s="41"/>
      <c r="S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spans="1:34">
      <c r="A344" s="16" t="s">
        <v>478</v>
      </c>
      <c r="B344" s="16" t="s">
        <v>433</v>
      </c>
      <c r="C344" s="16">
        <v>2009</v>
      </c>
      <c r="D344" s="17" t="s">
        <v>344</v>
      </c>
      <c r="E344" s="63" t="s">
        <v>272</v>
      </c>
      <c r="F344" s="47" t="s">
        <v>286</v>
      </c>
      <c r="G344" s="16">
        <v>1</v>
      </c>
      <c r="H344" s="63" t="s">
        <v>272</v>
      </c>
      <c r="I344" s="16">
        <v>2</v>
      </c>
      <c r="J344" s="42" t="s">
        <v>465</v>
      </c>
      <c r="K344" s="26">
        <v>1548</v>
      </c>
      <c r="L344" s="41"/>
      <c r="S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spans="1:34">
      <c r="A345" s="16" t="s">
        <v>457</v>
      </c>
      <c r="B345" s="16" t="s">
        <v>433</v>
      </c>
      <c r="C345" s="16">
        <v>2009</v>
      </c>
      <c r="D345" s="47" t="s">
        <v>286</v>
      </c>
      <c r="E345" s="63" t="s">
        <v>272</v>
      </c>
      <c r="F345" s="17" t="s">
        <v>344</v>
      </c>
      <c r="G345" s="16">
        <v>2</v>
      </c>
      <c r="H345" s="63" t="s">
        <v>272</v>
      </c>
      <c r="I345" s="16">
        <v>0</v>
      </c>
      <c r="J345" s="42" t="s">
        <v>467</v>
      </c>
      <c r="K345" s="26">
        <v>3422</v>
      </c>
      <c r="L345" s="41"/>
      <c r="S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spans="1:34">
      <c r="A346" s="16" t="s">
        <v>448</v>
      </c>
      <c r="B346" s="16" t="s">
        <v>433</v>
      </c>
      <c r="C346" s="16">
        <v>2009</v>
      </c>
      <c r="D346" s="17" t="s">
        <v>344</v>
      </c>
      <c r="E346" s="63" t="s">
        <v>272</v>
      </c>
      <c r="F346" s="47" t="s">
        <v>286</v>
      </c>
      <c r="G346" s="16">
        <v>0</v>
      </c>
      <c r="H346" s="63" t="s">
        <v>272</v>
      </c>
      <c r="I346" s="16">
        <v>2</v>
      </c>
      <c r="J346" s="42" t="s">
        <v>469</v>
      </c>
      <c r="K346" s="26">
        <v>2014</v>
      </c>
      <c r="L346" s="41"/>
      <c r="S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spans="1:34">
      <c r="A347" s="16"/>
      <c r="B347" s="16"/>
      <c r="C347" s="16"/>
      <c r="D347" s="17"/>
      <c r="E347" s="16"/>
      <c r="F347" s="17"/>
      <c r="G347" s="16"/>
      <c r="H347" s="16"/>
      <c r="I347" s="16"/>
      <c r="J347" s="17" t="s">
        <v>279</v>
      </c>
      <c r="K347" s="26">
        <f>SUM(K322:K346)</f>
        <v>54697</v>
      </c>
      <c r="L347" s="41"/>
      <c r="S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spans="1:34">
      <c r="A348" s="16"/>
      <c r="B348" s="16"/>
      <c r="C348" s="16"/>
      <c r="D348" s="17"/>
      <c r="E348" s="16"/>
      <c r="F348" s="17"/>
      <c r="G348" s="16"/>
      <c r="H348" s="16"/>
      <c r="I348" s="16"/>
      <c r="J348" s="17" t="s">
        <v>278</v>
      </c>
      <c r="K348" s="135">
        <f>PRODUCT(K347/22)</f>
        <v>2486.2272727272725</v>
      </c>
      <c r="L348" s="41"/>
      <c r="S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spans="1:34">
      <c r="A349" s="16"/>
      <c r="B349" s="16"/>
      <c r="C349" s="16"/>
      <c r="D349" s="17"/>
      <c r="E349" s="16"/>
      <c r="F349" s="17"/>
      <c r="G349" s="16"/>
      <c r="H349" s="16"/>
      <c r="I349" s="16"/>
      <c r="J349" s="41"/>
      <c r="K349" s="26"/>
      <c r="L349" s="41"/>
      <c r="S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spans="1:34">
      <c r="A350" s="19"/>
      <c r="B350" s="19"/>
      <c r="C350" s="19"/>
      <c r="D350" s="45"/>
      <c r="E350" s="31"/>
      <c r="F350" s="45"/>
      <c r="G350" s="19"/>
      <c r="H350" s="19"/>
      <c r="I350" s="19"/>
      <c r="J350" s="45"/>
      <c r="K350" s="136"/>
      <c r="L350" s="41"/>
      <c r="S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spans="1:34">
      <c r="A351" s="16" t="s">
        <v>433</v>
      </c>
      <c r="B351" s="16" t="s">
        <v>433</v>
      </c>
      <c r="C351" s="16">
        <v>2010</v>
      </c>
      <c r="D351" s="14" t="s">
        <v>158</v>
      </c>
      <c r="E351" s="63" t="s">
        <v>272</v>
      </c>
      <c r="F351" s="17" t="s">
        <v>344</v>
      </c>
      <c r="G351" s="16">
        <v>2</v>
      </c>
      <c r="H351" s="58" t="s">
        <v>272</v>
      </c>
      <c r="I351" s="16">
        <v>0</v>
      </c>
      <c r="J351" s="17" t="s">
        <v>314</v>
      </c>
      <c r="K351" s="26">
        <v>2302</v>
      </c>
      <c r="L351" s="79"/>
      <c r="M351" s="79"/>
      <c r="S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spans="1:34">
      <c r="A352" s="16" t="s">
        <v>452</v>
      </c>
      <c r="B352" s="16" t="s">
        <v>433</v>
      </c>
      <c r="C352" s="16">
        <v>2010</v>
      </c>
      <c r="D352" s="17" t="s">
        <v>344</v>
      </c>
      <c r="E352" s="63" t="s">
        <v>272</v>
      </c>
      <c r="F352" s="14" t="s">
        <v>158</v>
      </c>
      <c r="G352" s="16">
        <v>1</v>
      </c>
      <c r="H352" s="58" t="s">
        <v>272</v>
      </c>
      <c r="I352" s="16">
        <v>2</v>
      </c>
      <c r="J352" s="17" t="s">
        <v>161</v>
      </c>
      <c r="K352" s="26">
        <v>2235</v>
      </c>
      <c r="L352" s="41"/>
      <c r="S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spans="1:34">
      <c r="A353" s="16" t="s">
        <v>448</v>
      </c>
      <c r="B353" s="16" t="s">
        <v>433</v>
      </c>
      <c r="C353" s="16">
        <v>2010</v>
      </c>
      <c r="D353" s="14" t="s">
        <v>158</v>
      </c>
      <c r="E353" s="63" t="s">
        <v>272</v>
      </c>
      <c r="F353" s="17" t="s">
        <v>344</v>
      </c>
      <c r="G353" s="16">
        <v>2</v>
      </c>
      <c r="H353" s="58" t="s">
        <v>272</v>
      </c>
      <c r="I353" s="16">
        <v>0</v>
      </c>
      <c r="J353" s="17" t="s">
        <v>329</v>
      </c>
      <c r="K353" s="26">
        <v>2436</v>
      </c>
      <c r="L353" s="41"/>
      <c r="S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spans="1:34">
      <c r="A354" s="16"/>
      <c r="B354" s="16"/>
      <c r="C354" s="41"/>
      <c r="D354" s="14"/>
      <c r="E354" s="63"/>
      <c r="F354" s="17"/>
      <c r="G354" s="16"/>
      <c r="H354" s="58"/>
      <c r="I354" s="16"/>
      <c r="J354" s="17"/>
      <c r="K354" s="26"/>
      <c r="L354" s="41"/>
      <c r="S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spans="1:34">
      <c r="A355" s="16" t="s">
        <v>433</v>
      </c>
      <c r="B355" s="16" t="s">
        <v>433</v>
      </c>
      <c r="C355" s="16">
        <v>2010</v>
      </c>
      <c r="D355" s="14" t="s">
        <v>197</v>
      </c>
      <c r="E355" s="63" t="s">
        <v>272</v>
      </c>
      <c r="F355" s="17" t="s">
        <v>122</v>
      </c>
      <c r="G355" s="16">
        <v>2</v>
      </c>
      <c r="H355" s="58" t="s">
        <v>272</v>
      </c>
      <c r="I355" s="16">
        <v>0</v>
      </c>
      <c r="J355" s="17" t="s">
        <v>484</v>
      </c>
      <c r="K355" s="26">
        <v>3067</v>
      </c>
      <c r="L355" s="41"/>
      <c r="S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spans="1:34">
      <c r="A356" s="16" t="s">
        <v>452</v>
      </c>
      <c r="B356" s="16" t="s">
        <v>433</v>
      </c>
      <c r="C356" s="16">
        <v>2010</v>
      </c>
      <c r="D356" s="17" t="s">
        <v>122</v>
      </c>
      <c r="E356" s="63" t="s">
        <v>272</v>
      </c>
      <c r="F356" s="14" t="s">
        <v>197</v>
      </c>
      <c r="G356" s="16">
        <v>1</v>
      </c>
      <c r="H356" s="58" t="s">
        <v>272</v>
      </c>
      <c r="I356" s="16">
        <v>2</v>
      </c>
      <c r="J356" s="17" t="s">
        <v>486</v>
      </c>
      <c r="K356" s="26">
        <v>3139</v>
      </c>
      <c r="L356" s="41"/>
      <c r="S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spans="1:34">
      <c r="A357" s="16" t="s">
        <v>448</v>
      </c>
      <c r="B357" s="16" t="s">
        <v>433</v>
      </c>
      <c r="C357" s="16">
        <v>2010</v>
      </c>
      <c r="D357" s="14" t="s">
        <v>197</v>
      </c>
      <c r="E357" s="63" t="s">
        <v>272</v>
      </c>
      <c r="F357" s="17" t="s">
        <v>122</v>
      </c>
      <c r="G357" s="16">
        <v>2</v>
      </c>
      <c r="H357" s="58" t="s">
        <v>272</v>
      </c>
      <c r="I357" s="16">
        <v>1</v>
      </c>
      <c r="J357" s="17" t="s">
        <v>138</v>
      </c>
      <c r="K357" s="26">
        <v>3093</v>
      </c>
      <c r="L357" s="41"/>
      <c r="S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spans="1:34">
      <c r="A358" s="16"/>
      <c r="B358" s="16"/>
      <c r="C358" s="41"/>
      <c r="D358" s="14"/>
      <c r="E358" s="63"/>
      <c r="F358" s="17"/>
      <c r="G358" s="16"/>
      <c r="H358" s="58"/>
      <c r="I358" s="16"/>
      <c r="J358" s="17"/>
      <c r="K358" s="26"/>
      <c r="L358" s="41"/>
      <c r="S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spans="1:34">
      <c r="A359" s="16" t="s">
        <v>433</v>
      </c>
      <c r="B359" s="16" t="s">
        <v>433</v>
      </c>
      <c r="C359" s="16">
        <v>2010</v>
      </c>
      <c r="D359" s="14" t="s">
        <v>286</v>
      </c>
      <c r="E359" s="63" t="s">
        <v>272</v>
      </c>
      <c r="F359" s="17" t="s">
        <v>345</v>
      </c>
      <c r="G359" s="16">
        <v>2</v>
      </c>
      <c r="H359" s="58" t="s">
        <v>272</v>
      </c>
      <c r="I359" s="16">
        <v>0</v>
      </c>
      <c r="J359" s="17" t="s">
        <v>108</v>
      </c>
      <c r="K359" s="26">
        <v>1516</v>
      </c>
      <c r="L359" s="41"/>
      <c r="S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spans="1:34">
      <c r="A360" s="16" t="s">
        <v>452</v>
      </c>
      <c r="B360" s="16" t="s">
        <v>433</v>
      </c>
      <c r="C360" s="16">
        <v>2010</v>
      </c>
      <c r="D360" s="17" t="s">
        <v>345</v>
      </c>
      <c r="E360" s="63" t="s">
        <v>272</v>
      </c>
      <c r="F360" s="14" t="s">
        <v>286</v>
      </c>
      <c r="G360" s="16">
        <v>0</v>
      </c>
      <c r="H360" s="58" t="s">
        <v>272</v>
      </c>
      <c r="I360" s="16">
        <v>2</v>
      </c>
      <c r="J360" s="17" t="s">
        <v>0</v>
      </c>
      <c r="K360" s="26">
        <v>2076</v>
      </c>
      <c r="L360" s="41"/>
      <c r="S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spans="1:34">
      <c r="A361" s="16" t="s">
        <v>448</v>
      </c>
      <c r="B361" s="16" t="s">
        <v>433</v>
      </c>
      <c r="C361" s="16">
        <v>2010</v>
      </c>
      <c r="D361" s="14" t="s">
        <v>286</v>
      </c>
      <c r="E361" s="63" t="s">
        <v>272</v>
      </c>
      <c r="F361" s="17" t="s">
        <v>345</v>
      </c>
      <c r="G361" s="16">
        <v>2</v>
      </c>
      <c r="H361" s="58" t="s">
        <v>272</v>
      </c>
      <c r="I361" s="16">
        <v>0</v>
      </c>
      <c r="J361" s="17" t="s">
        <v>406</v>
      </c>
      <c r="K361" s="26">
        <v>3870</v>
      </c>
      <c r="L361" s="41"/>
      <c r="S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spans="1:34">
      <c r="A362" s="16"/>
      <c r="B362" s="16"/>
      <c r="C362" s="41"/>
      <c r="D362" s="14"/>
      <c r="E362" s="63"/>
      <c r="F362" s="17"/>
      <c r="G362" s="16"/>
      <c r="H362" s="58"/>
      <c r="I362" s="16"/>
      <c r="J362" s="17"/>
      <c r="K362" s="26"/>
      <c r="L362" s="41"/>
      <c r="S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spans="1:34">
      <c r="A363" s="16" t="s">
        <v>433</v>
      </c>
      <c r="B363" s="16" t="s">
        <v>433</v>
      </c>
      <c r="C363" s="16">
        <v>2010</v>
      </c>
      <c r="D363" s="14" t="s">
        <v>288</v>
      </c>
      <c r="E363" s="63" t="s">
        <v>272</v>
      </c>
      <c r="F363" s="17" t="s">
        <v>282</v>
      </c>
      <c r="G363" s="16">
        <v>2</v>
      </c>
      <c r="H363" s="58" t="s">
        <v>272</v>
      </c>
      <c r="I363" s="16">
        <v>0</v>
      </c>
      <c r="J363" s="17" t="s">
        <v>485</v>
      </c>
      <c r="K363" s="26">
        <v>2630</v>
      </c>
      <c r="L363" s="41"/>
      <c r="S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spans="1:34">
      <c r="A364" s="16">
        <v>12</v>
      </c>
      <c r="B364" s="16" t="s">
        <v>433</v>
      </c>
      <c r="C364" s="16">
        <v>2010</v>
      </c>
      <c r="D364" s="17" t="s">
        <v>282</v>
      </c>
      <c r="E364" s="63" t="s">
        <v>272</v>
      </c>
      <c r="F364" s="14" t="s">
        <v>288</v>
      </c>
      <c r="G364" s="16">
        <v>0</v>
      </c>
      <c r="H364" s="58" t="s">
        <v>272</v>
      </c>
      <c r="I364" s="16">
        <v>1</v>
      </c>
      <c r="J364" s="17" t="s">
        <v>380</v>
      </c>
      <c r="K364" s="26">
        <v>3928</v>
      </c>
      <c r="L364" s="41"/>
      <c r="S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spans="1:34">
      <c r="A365" s="16" t="s">
        <v>448</v>
      </c>
      <c r="B365" s="16" t="s">
        <v>433</v>
      </c>
      <c r="C365" s="16">
        <v>2010</v>
      </c>
      <c r="D365" s="14" t="s">
        <v>288</v>
      </c>
      <c r="E365" s="63" t="s">
        <v>272</v>
      </c>
      <c r="F365" s="17" t="s">
        <v>282</v>
      </c>
      <c r="G365" s="16">
        <v>1</v>
      </c>
      <c r="H365" s="58" t="s">
        <v>272</v>
      </c>
      <c r="I365" s="16">
        <v>0</v>
      </c>
      <c r="J365" s="17" t="s">
        <v>257</v>
      </c>
      <c r="K365" s="26">
        <v>3756</v>
      </c>
      <c r="L365" s="41"/>
      <c r="S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spans="1:34">
      <c r="A366" s="16"/>
      <c r="B366" s="16"/>
      <c r="C366" s="16"/>
      <c r="D366" s="17"/>
      <c r="E366" s="16"/>
      <c r="F366" s="17"/>
      <c r="G366" s="16"/>
      <c r="H366" s="16"/>
      <c r="I366" s="16"/>
      <c r="J366" s="17" t="s">
        <v>279</v>
      </c>
      <c r="K366" s="26">
        <f>SUM(K351:K365)</f>
        <v>34048</v>
      </c>
      <c r="L366" s="41"/>
      <c r="S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spans="1:34">
      <c r="A367" s="16"/>
      <c r="B367" s="16"/>
      <c r="C367" s="16"/>
      <c r="D367" s="17"/>
      <c r="E367" s="16"/>
      <c r="F367" s="17"/>
      <c r="G367" s="16"/>
      <c r="H367" s="16"/>
      <c r="I367" s="16"/>
      <c r="J367" s="17" t="s">
        <v>278</v>
      </c>
      <c r="K367" s="135">
        <f>PRODUCT(K366/12)</f>
        <v>2837.3333333333335</v>
      </c>
      <c r="L367" s="41"/>
      <c r="S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spans="1:34">
      <c r="A368" s="16"/>
      <c r="B368" s="16"/>
      <c r="C368" s="16"/>
      <c r="D368" s="17"/>
      <c r="E368" s="16"/>
      <c r="F368" s="17"/>
      <c r="G368" s="16"/>
      <c r="H368" s="16"/>
      <c r="I368" s="16"/>
      <c r="J368" s="41"/>
      <c r="K368" s="26"/>
      <c r="L368" s="41"/>
      <c r="S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spans="1:34">
      <c r="A369" s="19"/>
      <c r="B369" s="19"/>
      <c r="C369" s="19"/>
      <c r="D369" s="45"/>
      <c r="E369" s="31"/>
      <c r="F369" s="45"/>
      <c r="G369" s="19"/>
      <c r="H369" s="19"/>
      <c r="I369" s="19"/>
      <c r="J369" s="45"/>
      <c r="K369" s="136"/>
      <c r="L369" s="41"/>
      <c r="S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spans="1:34">
      <c r="A370" s="16" t="s">
        <v>442</v>
      </c>
      <c r="B370" s="16" t="s">
        <v>433</v>
      </c>
      <c r="C370" s="16">
        <v>2011</v>
      </c>
      <c r="D370" s="14" t="s">
        <v>286</v>
      </c>
      <c r="E370" s="63" t="s">
        <v>272</v>
      </c>
      <c r="F370" s="17" t="s">
        <v>344</v>
      </c>
      <c r="G370" s="16">
        <v>2</v>
      </c>
      <c r="H370" s="63" t="s">
        <v>272</v>
      </c>
      <c r="I370" s="16">
        <v>0</v>
      </c>
      <c r="J370" s="17" t="s">
        <v>502</v>
      </c>
      <c r="K370" s="26">
        <v>3190</v>
      </c>
      <c r="L370" s="41"/>
      <c r="S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spans="1:34">
      <c r="A371" s="16" t="s">
        <v>479</v>
      </c>
      <c r="B371" s="16" t="s">
        <v>433</v>
      </c>
      <c r="C371" s="16">
        <v>2011</v>
      </c>
      <c r="D371" s="14" t="s">
        <v>344</v>
      </c>
      <c r="E371" s="63" t="s">
        <v>272</v>
      </c>
      <c r="F371" s="17" t="s">
        <v>286</v>
      </c>
      <c r="G371" s="16">
        <v>1</v>
      </c>
      <c r="H371" s="63" t="s">
        <v>272</v>
      </c>
      <c r="I371" s="16">
        <v>0</v>
      </c>
      <c r="J371" s="17" t="s">
        <v>165</v>
      </c>
      <c r="K371" s="26">
        <v>1012</v>
      </c>
      <c r="L371" s="41"/>
      <c r="S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spans="1:34">
      <c r="A372" s="16" t="s">
        <v>478</v>
      </c>
      <c r="B372" s="16" t="s">
        <v>433</v>
      </c>
      <c r="C372" s="16">
        <v>2011</v>
      </c>
      <c r="D372" s="14" t="s">
        <v>286</v>
      </c>
      <c r="E372" s="63" t="s">
        <v>272</v>
      </c>
      <c r="F372" s="17" t="s">
        <v>344</v>
      </c>
      <c r="G372" s="16">
        <v>1</v>
      </c>
      <c r="H372" s="63" t="s">
        <v>272</v>
      </c>
      <c r="I372" s="16">
        <v>0</v>
      </c>
      <c r="J372" s="17" t="s">
        <v>503</v>
      </c>
      <c r="K372" s="26">
        <v>1540</v>
      </c>
      <c r="L372" s="41"/>
      <c r="S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spans="1:34">
      <c r="A373" s="16" t="s">
        <v>457</v>
      </c>
      <c r="B373" s="16" t="s">
        <v>433</v>
      </c>
      <c r="C373" s="16">
        <v>2011</v>
      </c>
      <c r="D373" s="17" t="s">
        <v>344</v>
      </c>
      <c r="E373" s="63" t="s">
        <v>272</v>
      </c>
      <c r="F373" s="14" t="s">
        <v>286</v>
      </c>
      <c r="G373" s="16">
        <v>0</v>
      </c>
      <c r="H373" s="63"/>
      <c r="I373" s="16">
        <v>2</v>
      </c>
      <c r="J373" s="17" t="s">
        <v>507</v>
      </c>
      <c r="K373" s="26">
        <v>1782</v>
      </c>
      <c r="L373" s="41"/>
      <c r="S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spans="1:34">
      <c r="A374" s="16" t="s">
        <v>450</v>
      </c>
      <c r="B374" s="16" t="s">
        <v>433</v>
      </c>
      <c r="C374" s="16">
        <v>2011</v>
      </c>
      <c r="D374" s="14" t="s">
        <v>286</v>
      </c>
      <c r="E374" s="63" t="s">
        <v>272</v>
      </c>
      <c r="F374" s="17" t="s">
        <v>344</v>
      </c>
      <c r="G374" s="16">
        <v>2</v>
      </c>
      <c r="H374" s="63" t="s">
        <v>272</v>
      </c>
      <c r="I374" s="16">
        <v>0</v>
      </c>
      <c r="J374" s="17" t="s">
        <v>509</v>
      </c>
      <c r="K374" s="26">
        <v>2021</v>
      </c>
      <c r="L374" s="41"/>
      <c r="S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spans="1:34">
      <c r="A375" s="16"/>
      <c r="B375" s="16"/>
      <c r="C375" s="41"/>
      <c r="D375" s="14"/>
      <c r="E375" s="63"/>
      <c r="F375" s="17"/>
      <c r="G375" s="16"/>
      <c r="H375" s="63"/>
      <c r="I375" s="16"/>
      <c r="J375" s="17"/>
      <c r="K375" s="26"/>
      <c r="L375" s="41"/>
      <c r="S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spans="1:34">
      <c r="A376" s="16" t="s">
        <v>442</v>
      </c>
      <c r="B376" s="16" t="s">
        <v>433</v>
      </c>
      <c r="C376" s="16">
        <v>2011</v>
      </c>
      <c r="D376" s="14" t="s">
        <v>197</v>
      </c>
      <c r="E376" s="63" t="s">
        <v>272</v>
      </c>
      <c r="F376" s="17" t="s">
        <v>282</v>
      </c>
      <c r="G376" s="16">
        <v>2</v>
      </c>
      <c r="H376" s="63" t="s">
        <v>272</v>
      </c>
      <c r="I376" s="16">
        <v>0</v>
      </c>
      <c r="J376" s="17" t="s">
        <v>501</v>
      </c>
      <c r="K376" s="26">
        <v>2204</v>
      </c>
      <c r="L376" s="41"/>
      <c r="S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spans="1:34">
      <c r="A377" s="16" t="s">
        <v>479</v>
      </c>
      <c r="B377" s="16" t="s">
        <v>433</v>
      </c>
      <c r="C377" s="16">
        <v>2011</v>
      </c>
      <c r="D377" s="17" t="s">
        <v>282</v>
      </c>
      <c r="E377" s="63" t="s">
        <v>272</v>
      </c>
      <c r="F377" s="14" t="s">
        <v>197</v>
      </c>
      <c r="G377" s="16">
        <v>0</v>
      </c>
      <c r="H377" s="63" t="s">
        <v>272</v>
      </c>
      <c r="I377" s="16">
        <v>2</v>
      </c>
      <c r="J377" s="17" t="s">
        <v>119</v>
      </c>
      <c r="K377" s="26">
        <v>1923</v>
      </c>
      <c r="L377" s="41"/>
      <c r="S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spans="1:34">
      <c r="A378" s="16" t="s">
        <v>478</v>
      </c>
      <c r="B378" s="16" t="s">
        <v>433</v>
      </c>
      <c r="C378" s="16">
        <v>2011</v>
      </c>
      <c r="D378" s="14" t="s">
        <v>197</v>
      </c>
      <c r="E378" s="63" t="s">
        <v>272</v>
      </c>
      <c r="F378" s="17" t="s">
        <v>282</v>
      </c>
      <c r="G378" s="16">
        <v>2</v>
      </c>
      <c r="H378" s="63" t="s">
        <v>272</v>
      </c>
      <c r="I378" s="16">
        <v>1</v>
      </c>
      <c r="J378" s="17" t="s">
        <v>504</v>
      </c>
      <c r="K378" s="26">
        <v>2074</v>
      </c>
      <c r="L378" s="41"/>
      <c r="S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spans="1:34">
      <c r="A379" s="16" t="s">
        <v>457</v>
      </c>
      <c r="B379" s="16" t="s">
        <v>433</v>
      </c>
      <c r="C379" s="16">
        <v>2011</v>
      </c>
      <c r="D379" s="17" t="s">
        <v>282</v>
      </c>
      <c r="E379" s="63" t="s">
        <v>272</v>
      </c>
      <c r="F379" s="14" t="s">
        <v>197</v>
      </c>
      <c r="G379" s="16">
        <v>1</v>
      </c>
      <c r="H379" s="63" t="s">
        <v>272</v>
      </c>
      <c r="I379" s="16">
        <v>2</v>
      </c>
      <c r="J379" s="17" t="s">
        <v>506</v>
      </c>
      <c r="K379" s="26">
        <v>3344</v>
      </c>
      <c r="L379" s="41"/>
      <c r="S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spans="1:34">
      <c r="A380" s="16"/>
      <c r="B380" s="16"/>
      <c r="C380" s="41"/>
      <c r="D380" s="14"/>
      <c r="E380" s="63"/>
      <c r="F380" s="17"/>
      <c r="G380" s="16"/>
      <c r="H380" s="63"/>
      <c r="I380" s="16"/>
      <c r="J380" s="17"/>
      <c r="K380" s="26"/>
      <c r="L380" s="41"/>
      <c r="S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spans="1:34">
      <c r="A381" s="16" t="s">
        <v>442</v>
      </c>
      <c r="B381" s="16" t="s">
        <v>433</v>
      </c>
      <c r="C381" s="16">
        <v>2011</v>
      </c>
      <c r="D381" s="14" t="s">
        <v>345</v>
      </c>
      <c r="E381" s="63" t="s">
        <v>272</v>
      </c>
      <c r="F381" s="17" t="s">
        <v>20</v>
      </c>
      <c r="G381" s="16">
        <v>2</v>
      </c>
      <c r="H381" s="63" t="s">
        <v>272</v>
      </c>
      <c r="I381" s="16">
        <v>0</v>
      </c>
      <c r="J381" s="17" t="s">
        <v>181</v>
      </c>
      <c r="K381" s="26">
        <v>1430</v>
      </c>
      <c r="L381" s="41"/>
      <c r="S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spans="1:34">
      <c r="A382" s="16" t="s">
        <v>479</v>
      </c>
      <c r="B382" s="16" t="s">
        <v>433</v>
      </c>
      <c r="C382" s="16">
        <v>2011</v>
      </c>
      <c r="D382" s="17" t="s">
        <v>20</v>
      </c>
      <c r="E382" s="63" t="s">
        <v>272</v>
      </c>
      <c r="F382" s="14" t="s">
        <v>345</v>
      </c>
      <c r="G382" s="16">
        <v>0</v>
      </c>
      <c r="H382" s="63" t="s">
        <v>272</v>
      </c>
      <c r="I382" s="16">
        <v>2</v>
      </c>
      <c r="J382" s="17" t="s">
        <v>367</v>
      </c>
      <c r="K382" s="26">
        <v>2038</v>
      </c>
      <c r="L382" s="41"/>
      <c r="S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spans="1:34">
      <c r="A383" s="16" t="s">
        <v>478</v>
      </c>
      <c r="B383" s="16" t="s">
        <v>433</v>
      </c>
      <c r="C383" s="16">
        <v>2011</v>
      </c>
      <c r="D383" s="17" t="s">
        <v>345</v>
      </c>
      <c r="E383" s="63" t="s">
        <v>272</v>
      </c>
      <c r="F383" s="14" t="s">
        <v>20</v>
      </c>
      <c r="G383" s="16">
        <v>0</v>
      </c>
      <c r="H383" s="63" t="s">
        <v>272</v>
      </c>
      <c r="I383" s="16">
        <v>1</v>
      </c>
      <c r="J383" s="17" t="s">
        <v>98</v>
      </c>
      <c r="K383" s="26">
        <v>1360</v>
      </c>
      <c r="L383" s="41"/>
      <c r="S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spans="1:34">
      <c r="A384" s="16" t="s">
        <v>457</v>
      </c>
      <c r="B384" s="16" t="s">
        <v>433</v>
      </c>
      <c r="C384" s="16">
        <v>2011</v>
      </c>
      <c r="D384" s="17" t="s">
        <v>20</v>
      </c>
      <c r="E384" s="63" t="s">
        <v>272</v>
      </c>
      <c r="F384" s="14" t="s">
        <v>345</v>
      </c>
      <c r="G384" s="16">
        <v>0</v>
      </c>
      <c r="H384" s="63" t="s">
        <v>272</v>
      </c>
      <c r="I384" s="16">
        <v>1</v>
      </c>
      <c r="J384" s="17" t="s">
        <v>508</v>
      </c>
      <c r="K384" s="26">
        <v>2160</v>
      </c>
      <c r="L384" s="41"/>
      <c r="S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spans="1:34">
      <c r="A385" s="16" t="s">
        <v>450</v>
      </c>
      <c r="B385" s="16" t="s">
        <v>433</v>
      </c>
      <c r="C385" s="16">
        <v>2011</v>
      </c>
      <c r="D385" s="14" t="s">
        <v>345</v>
      </c>
      <c r="E385" s="63" t="s">
        <v>272</v>
      </c>
      <c r="F385" s="17" t="s">
        <v>20</v>
      </c>
      <c r="G385" s="16">
        <v>2</v>
      </c>
      <c r="H385" s="63" t="s">
        <v>272</v>
      </c>
      <c r="I385" s="16">
        <v>0</v>
      </c>
      <c r="J385" s="17" t="s">
        <v>510</v>
      </c>
      <c r="K385" s="26">
        <v>2020</v>
      </c>
      <c r="L385" s="41"/>
      <c r="S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spans="1:34">
      <c r="A386" s="16"/>
      <c r="B386" s="16"/>
      <c r="C386" s="41"/>
      <c r="D386" s="14"/>
      <c r="E386" s="63"/>
      <c r="F386" s="17"/>
      <c r="G386" s="16"/>
      <c r="H386" s="63"/>
      <c r="I386" s="16"/>
      <c r="J386" s="17"/>
      <c r="K386" s="26"/>
      <c r="L386" s="41"/>
      <c r="S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spans="1:34">
      <c r="A387" s="16" t="s">
        <v>442</v>
      </c>
      <c r="B387" s="16" t="s">
        <v>433</v>
      </c>
      <c r="C387" s="16">
        <v>2011</v>
      </c>
      <c r="D387" s="17" t="s">
        <v>158</v>
      </c>
      <c r="E387" s="63" t="s">
        <v>272</v>
      </c>
      <c r="F387" s="14" t="s">
        <v>122</v>
      </c>
      <c r="G387" s="16">
        <v>0</v>
      </c>
      <c r="H387" s="63" t="s">
        <v>272</v>
      </c>
      <c r="I387" s="16">
        <v>2</v>
      </c>
      <c r="J387" s="17" t="s">
        <v>385</v>
      </c>
      <c r="K387" s="26">
        <v>2287</v>
      </c>
      <c r="L387" s="41"/>
      <c r="S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spans="1:34">
      <c r="A388" s="16" t="s">
        <v>479</v>
      </c>
      <c r="B388" s="16" t="s">
        <v>433</v>
      </c>
      <c r="C388" s="16">
        <v>2011</v>
      </c>
      <c r="D388" s="17" t="s">
        <v>122</v>
      </c>
      <c r="E388" s="63" t="s">
        <v>272</v>
      </c>
      <c r="F388" s="14" t="s">
        <v>158</v>
      </c>
      <c r="G388" s="16">
        <v>0</v>
      </c>
      <c r="H388" s="63" t="s">
        <v>272</v>
      </c>
      <c r="I388" s="16">
        <v>1</v>
      </c>
      <c r="J388" s="17" t="s">
        <v>363</v>
      </c>
      <c r="K388" s="26">
        <v>2938</v>
      </c>
      <c r="L388" s="41"/>
      <c r="S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spans="1:34">
      <c r="A389" s="16" t="s">
        <v>478</v>
      </c>
      <c r="B389" s="16" t="s">
        <v>433</v>
      </c>
      <c r="C389" s="16">
        <v>2011</v>
      </c>
      <c r="D389" s="14" t="s">
        <v>158</v>
      </c>
      <c r="E389" s="63" t="s">
        <v>272</v>
      </c>
      <c r="F389" s="17" t="s">
        <v>122</v>
      </c>
      <c r="G389" s="16">
        <v>2</v>
      </c>
      <c r="H389" s="63" t="s">
        <v>272</v>
      </c>
      <c r="I389" s="16">
        <v>0</v>
      </c>
      <c r="J389" s="17" t="s">
        <v>505</v>
      </c>
      <c r="K389" s="26">
        <v>2174</v>
      </c>
      <c r="L389" s="41"/>
      <c r="S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spans="1:34">
      <c r="A390" s="16" t="s">
        <v>457</v>
      </c>
      <c r="B390" s="16" t="s">
        <v>433</v>
      </c>
      <c r="C390" s="16">
        <v>2011</v>
      </c>
      <c r="D390" s="17" t="s">
        <v>122</v>
      </c>
      <c r="E390" s="63" t="s">
        <v>272</v>
      </c>
      <c r="F390" s="14" t="s">
        <v>158</v>
      </c>
      <c r="G390" s="16">
        <v>0</v>
      </c>
      <c r="H390" s="63" t="s">
        <v>272</v>
      </c>
      <c r="I390" s="16">
        <v>2</v>
      </c>
      <c r="J390" s="17" t="s">
        <v>106</v>
      </c>
      <c r="K390" s="26">
        <v>2378</v>
      </c>
      <c r="L390" s="41"/>
      <c r="S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spans="1:34">
      <c r="A391" s="16" t="s">
        <v>450</v>
      </c>
      <c r="B391" s="16" t="s">
        <v>433</v>
      </c>
      <c r="C391" s="16">
        <v>2011</v>
      </c>
      <c r="D391" s="17" t="s">
        <v>158</v>
      </c>
      <c r="E391" s="63" t="s">
        <v>272</v>
      </c>
      <c r="F391" s="14" t="s">
        <v>122</v>
      </c>
      <c r="G391" s="16">
        <v>1</v>
      </c>
      <c r="H391" s="63" t="s">
        <v>272</v>
      </c>
      <c r="I391" s="16">
        <v>2</v>
      </c>
      <c r="J391" s="17" t="s">
        <v>511</v>
      </c>
      <c r="K391" s="26">
        <v>2470</v>
      </c>
      <c r="L391" s="41"/>
      <c r="S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spans="1:34">
      <c r="A392" s="16" t="s">
        <v>445</v>
      </c>
      <c r="B392" s="16" t="s">
        <v>433</v>
      </c>
      <c r="C392" s="16">
        <v>2011</v>
      </c>
      <c r="D392" s="17" t="s">
        <v>122</v>
      </c>
      <c r="E392" s="63" t="s">
        <v>272</v>
      </c>
      <c r="F392" s="14" t="s">
        <v>158</v>
      </c>
      <c r="G392" s="16">
        <v>0</v>
      </c>
      <c r="H392" s="63" t="s">
        <v>272</v>
      </c>
      <c r="I392" s="16">
        <v>1</v>
      </c>
      <c r="J392" s="17" t="s">
        <v>512</v>
      </c>
      <c r="K392" s="26">
        <v>3154</v>
      </c>
      <c r="L392" s="41"/>
      <c r="S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spans="1:34">
      <c r="A393" s="16"/>
      <c r="B393" s="16"/>
      <c r="C393" s="16"/>
      <c r="D393" s="17"/>
      <c r="E393" s="16"/>
      <c r="F393" s="17"/>
      <c r="G393" s="16"/>
      <c r="H393" s="16"/>
      <c r="I393" s="16"/>
      <c r="J393" s="17" t="s">
        <v>279</v>
      </c>
      <c r="K393" s="26">
        <f>SUM(K370:K392)</f>
        <v>43499</v>
      </c>
      <c r="L393" s="41"/>
      <c r="S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spans="1:34">
      <c r="A394" s="16"/>
      <c r="B394" s="16"/>
      <c r="C394" s="16"/>
      <c r="D394" s="17"/>
      <c r="E394" s="16"/>
      <c r="F394" s="17"/>
      <c r="G394" s="16"/>
      <c r="H394" s="16"/>
      <c r="I394" s="16"/>
      <c r="J394" s="17" t="s">
        <v>278</v>
      </c>
      <c r="K394" s="135">
        <f>PRODUCT(K393/20)</f>
        <v>2174.9499999999998</v>
      </c>
      <c r="L394" s="41"/>
      <c r="S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spans="1:34">
      <c r="A395" s="16"/>
      <c r="B395" s="16"/>
      <c r="C395" s="16"/>
      <c r="D395" s="17"/>
      <c r="E395" s="16"/>
      <c r="F395" s="17"/>
      <c r="G395" s="16"/>
      <c r="H395" s="16"/>
      <c r="I395" s="16"/>
      <c r="J395" s="41"/>
      <c r="K395" s="26"/>
      <c r="L395" s="41"/>
      <c r="S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spans="1:34">
      <c r="A396" s="19"/>
      <c r="B396" s="19"/>
      <c r="C396" s="19"/>
      <c r="D396" s="45"/>
      <c r="E396" s="31"/>
      <c r="F396" s="45"/>
      <c r="G396" s="19"/>
      <c r="H396" s="19"/>
      <c r="I396" s="19"/>
      <c r="J396" s="45"/>
      <c r="K396" s="136"/>
      <c r="L396" s="41"/>
      <c r="S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spans="1:34">
      <c r="A397" s="16" t="s">
        <v>479</v>
      </c>
      <c r="B397" s="16" t="s">
        <v>433</v>
      </c>
      <c r="C397" s="16">
        <v>2012</v>
      </c>
      <c r="D397" s="47" t="s">
        <v>286</v>
      </c>
      <c r="E397" s="49" t="s">
        <v>272</v>
      </c>
      <c r="F397" s="41" t="s">
        <v>370</v>
      </c>
      <c r="G397" s="16">
        <v>2</v>
      </c>
      <c r="H397" s="131" t="s">
        <v>272</v>
      </c>
      <c r="I397" s="16">
        <v>0</v>
      </c>
      <c r="J397" s="17" t="s">
        <v>528</v>
      </c>
      <c r="K397" s="26">
        <v>1074</v>
      </c>
      <c r="L397" s="41"/>
      <c r="S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spans="1:34">
      <c r="A398" s="16" t="s">
        <v>478</v>
      </c>
      <c r="B398" s="16" t="s">
        <v>433</v>
      </c>
      <c r="C398" s="16">
        <v>2012</v>
      </c>
      <c r="D398" s="41" t="s">
        <v>370</v>
      </c>
      <c r="E398" s="49" t="s">
        <v>272</v>
      </c>
      <c r="F398" s="47" t="s">
        <v>286</v>
      </c>
      <c r="G398" s="16">
        <v>0</v>
      </c>
      <c r="H398" s="131" t="s">
        <v>272</v>
      </c>
      <c r="I398" s="16">
        <v>2</v>
      </c>
      <c r="J398" s="17" t="s">
        <v>531</v>
      </c>
      <c r="K398" s="26">
        <v>1478</v>
      </c>
      <c r="L398" s="41"/>
      <c r="S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spans="1:34">
      <c r="A399" s="16" t="s">
        <v>452</v>
      </c>
      <c r="B399" s="16" t="s">
        <v>433</v>
      </c>
      <c r="C399" s="16">
        <v>2012</v>
      </c>
      <c r="D399" s="47" t="s">
        <v>286</v>
      </c>
      <c r="E399" s="49" t="s">
        <v>272</v>
      </c>
      <c r="F399" s="41" t="s">
        <v>370</v>
      </c>
      <c r="G399" s="16">
        <v>2</v>
      </c>
      <c r="H399" s="131" t="s">
        <v>272</v>
      </c>
      <c r="I399" s="16">
        <v>0</v>
      </c>
      <c r="J399" s="17" t="s">
        <v>534</v>
      </c>
      <c r="K399" s="26">
        <v>2300</v>
      </c>
      <c r="L399" s="41"/>
      <c r="S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spans="1:34">
      <c r="A400" s="16" t="s">
        <v>450</v>
      </c>
      <c r="B400" s="16" t="s">
        <v>433</v>
      </c>
      <c r="C400" s="16">
        <v>2012</v>
      </c>
      <c r="D400" s="41" t="s">
        <v>370</v>
      </c>
      <c r="E400" s="49" t="s">
        <v>272</v>
      </c>
      <c r="F400" s="47" t="s">
        <v>286</v>
      </c>
      <c r="G400" s="16">
        <v>0</v>
      </c>
      <c r="H400" s="131" t="s">
        <v>272</v>
      </c>
      <c r="I400" s="16">
        <v>2</v>
      </c>
      <c r="J400" s="17" t="s">
        <v>538</v>
      </c>
      <c r="K400" s="26">
        <v>1156</v>
      </c>
      <c r="L400" s="41"/>
      <c r="S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spans="1:34">
      <c r="A401" s="16"/>
      <c r="B401" s="16"/>
      <c r="C401" s="41"/>
      <c r="D401" s="14"/>
      <c r="E401" s="49"/>
      <c r="F401" s="17"/>
      <c r="G401" s="16"/>
      <c r="H401" s="38"/>
      <c r="I401" s="16"/>
      <c r="J401" s="17"/>
      <c r="K401" s="26"/>
      <c r="L401" s="41"/>
      <c r="S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spans="1:34">
      <c r="A402" s="16" t="s">
        <v>442</v>
      </c>
      <c r="B402" s="16" t="s">
        <v>433</v>
      </c>
      <c r="C402" s="16">
        <v>2012</v>
      </c>
      <c r="D402" s="47" t="s">
        <v>197</v>
      </c>
      <c r="E402" s="49" t="s">
        <v>272</v>
      </c>
      <c r="F402" s="41" t="s">
        <v>525</v>
      </c>
      <c r="G402" s="16">
        <v>2</v>
      </c>
      <c r="H402" s="131" t="s">
        <v>272</v>
      </c>
      <c r="I402" s="16">
        <v>0</v>
      </c>
      <c r="J402" s="17" t="s">
        <v>405</v>
      </c>
      <c r="K402" s="26">
        <v>1572</v>
      </c>
      <c r="L402" s="41"/>
      <c r="S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spans="1:34">
      <c r="A403" s="16" t="s">
        <v>479</v>
      </c>
      <c r="B403" s="16" t="s">
        <v>433</v>
      </c>
      <c r="C403" s="16">
        <v>2012</v>
      </c>
      <c r="D403" s="41" t="s">
        <v>525</v>
      </c>
      <c r="E403" s="49" t="s">
        <v>272</v>
      </c>
      <c r="F403" s="47" t="s">
        <v>197</v>
      </c>
      <c r="G403" s="16">
        <v>0</v>
      </c>
      <c r="H403" s="131" t="s">
        <v>272</v>
      </c>
      <c r="I403" s="16">
        <v>2</v>
      </c>
      <c r="J403" s="17" t="s">
        <v>47</v>
      </c>
      <c r="K403" s="26">
        <v>552</v>
      </c>
      <c r="L403" s="41"/>
      <c r="S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spans="1:34">
      <c r="A404" s="16" t="s">
        <v>478</v>
      </c>
      <c r="B404" s="16" t="s">
        <v>433</v>
      </c>
      <c r="C404" s="16">
        <v>2012</v>
      </c>
      <c r="D404" s="41" t="s">
        <v>197</v>
      </c>
      <c r="E404" s="49" t="s">
        <v>272</v>
      </c>
      <c r="F404" s="14" t="s">
        <v>525</v>
      </c>
      <c r="G404" s="16">
        <v>1</v>
      </c>
      <c r="H404" s="131" t="s">
        <v>272</v>
      </c>
      <c r="I404" s="16">
        <v>2</v>
      </c>
      <c r="J404" s="17" t="s">
        <v>532</v>
      </c>
      <c r="K404" s="26">
        <v>1692</v>
      </c>
      <c r="L404" s="41"/>
      <c r="S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spans="1:34">
      <c r="A405" s="16" t="s">
        <v>452</v>
      </c>
      <c r="B405" s="16" t="s">
        <v>433</v>
      </c>
      <c r="C405" s="16">
        <v>2012</v>
      </c>
      <c r="D405" s="41" t="s">
        <v>525</v>
      </c>
      <c r="E405" s="49" t="s">
        <v>272</v>
      </c>
      <c r="F405" s="47" t="s">
        <v>197</v>
      </c>
      <c r="G405" s="16">
        <v>0</v>
      </c>
      <c r="H405" s="131" t="s">
        <v>272</v>
      </c>
      <c r="I405" s="16">
        <v>2</v>
      </c>
      <c r="J405" s="17" t="s">
        <v>109</v>
      </c>
      <c r="K405" s="26">
        <v>1102</v>
      </c>
      <c r="L405" s="41"/>
      <c r="S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spans="1:34">
      <c r="A406" s="16" t="s">
        <v>450</v>
      </c>
      <c r="B406" s="16" t="s">
        <v>433</v>
      </c>
      <c r="C406" s="16">
        <v>2012</v>
      </c>
      <c r="D406" s="47" t="s">
        <v>197</v>
      </c>
      <c r="E406" s="49" t="s">
        <v>272</v>
      </c>
      <c r="F406" s="41" t="s">
        <v>525</v>
      </c>
      <c r="G406" s="16">
        <v>2</v>
      </c>
      <c r="H406" s="131" t="s">
        <v>272</v>
      </c>
      <c r="I406" s="16">
        <v>0</v>
      </c>
      <c r="J406" s="17" t="s">
        <v>536</v>
      </c>
      <c r="K406" s="26">
        <v>1707</v>
      </c>
      <c r="L406" s="41"/>
      <c r="S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spans="1:34">
      <c r="A407" s="16"/>
      <c r="B407" s="16"/>
      <c r="C407" s="41"/>
      <c r="D407" s="14"/>
      <c r="E407" s="49"/>
      <c r="F407" s="17"/>
      <c r="G407" s="16"/>
      <c r="H407" s="38"/>
      <c r="I407" s="16"/>
      <c r="J407" s="17"/>
      <c r="K407" s="26"/>
      <c r="L407" s="41"/>
      <c r="S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spans="1:34">
      <c r="A408" s="16" t="s">
        <v>442</v>
      </c>
      <c r="B408" s="16" t="s">
        <v>433</v>
      </c>
      <c r="C408" s="16">
        <v>2012</v>
      </c>
      <c r="D408" s="41" t="s">
        <v>122</v>
      </c>
      <c r="E408" s="49" t="s">
        <v>272</v>
      </c>
      <c r="F408" s="47" t="s">
        <v>345</v>
      </c>
      <c r="G408" s="16">
        <v>0</v>
      </c>
      <c r="H408" s="131" t="s">
        <v>272</v>
      </c>
      <c r="I408" s="16">
        <v>1</v>
      </c>
      <c r="J408" s="17" t="s">
        <v>333</v>
      </c>
      <c r="K408" s="26">
        <v>1197</v>
      </c>
      <c r="L408" s="41"/>
      <c r="S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spans="1:34">
      <c r="A409" s="16" t="s">
        <v>479</v>
      </c>
      <c r="B409" s="16" t="s">
        <v>433</v>
      </c>
      <c r="C409" s="16">
        <v>2012</v>
      </c>
      <c r="D409" s="41" t="s">
        <v>345</v>
      </c>
      <c r="E409" s="49" t="s">
        <v>272</v>
      </c>
      <c r="F409" s="47" t="s">
        <v>122</v>
      </c>
      <c r="G409" s="16">
        <v>0</v>
      </c>
      <c r="H409" s="131" t="s">
        <v>272</v>
      </c>
      <c r="I409" s="16">
        <v>2</v>
      </c>
      <c r="J409" s="17" t="s">
        <v>196</v>
      </c>
      <c r="K409" s="26">
        <v>1025</v>
      </c>
      <c r="L409" s="41"/>
      <c r="S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spans="1:34">
      <c r="A410" s="16" t="s">
        <v>478</v>
      </c>
      <c r="B410" s="16" t="s">
        <v>433</v>
      </c>
      <c r="C410" s="16">
        <v>2012</v>
      </c>
      <c r="D410" s="47" t="s">
        <v>122</v>
      </c>
      <c r="E410" s="49" t="s">
        <v>272</v>
      </c>
      <c r="F410" s="41" t="s">
        <v>345</v>
      </c>
      <c r="G410" s="16">
        <v>1</v>
      </c>
      <c r="H410" s="131" t="s">
        <v>272</v>
      </c>
      <c r="I410" s="16">
        <v>0</v>
      </c>
      <c r="J410" s="17" t="s">
        <v>101</v>
      </c>
      <c r="K410" s="26">
        <v>1703</v>
      </c>
      <c r="L410" s="41"/>
      <c r="S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spans="1:34">
      <c r="A411" s="16" t="s">
        <v>452</v>
      </c>
      <c r="B411" s="16" t="s">
        <v>433</v>
      </c>
      <c r="C411" s="16">
        <v>2012</v>
      </c>
      <c r="D411" s="47" t="s">
        <v>345</v>
      </c>
      <c r="E411" s="49" t="s">
        <v>272</v>
      </c>
      <c r="F411" s="41" t="s">
        <v>122</v>
      </c>
      <c r="G411" s="16">
        <v>2</v>
      </c>
      <c r="H411" s="131" t="s">
        <v>272</v>
      </c>
      <c r="I411" s="16">
        <v>0</v>
      </c>
      <c r="J411" s="17" t="s">
        <v>535</v>
      </c>
      <c r="K411" s="26">
        <v>1230</v>
      </c>
      <c r="L411" s="41"/>
      <c r="S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spans="1:34">
      <c r="A412" s="16" t="s">
        <v>450</v>
      </c>
      <c r="B412" s="16" t="s">
        <v>433</v>
      </c>
      <c r="C412" s="16">
        <v>2012</v>
      </c>
      <c r="D412" s="41" t="s">
        <v>122</v>
      </c>
      <c r="E412" s="49" t="s">
        <v>272</v>
      </c>
      <c r="F412" s="47" t="s">
        <v>345</v>
      </c>
      <c r="G412" s="16">
        <v>1</v>
      </c>
      <c r="H412" s="131" t="s">
        <v>272</v>
      </c>
      <c r="I412" s="16">
        <v>2</v>
      </c>
      <c r="J412" s="17" t="s">
        <v>537</v>
      </c>
      <c r="K412" s="26">
        <v>2525</v>
      </c>
      <c r="L412" s="41"/>
      <c r="S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spans="1:34">
      <c r="A413" s="16">
        <v>16</v>
      </c>
      <c r="B413" s="16" t="s">
        <v>433</v>
      </c>
      <c r="C413" s="16">
        <v>2012</v>
      </c>
      <c r="D413" s="47" t="s">
        <v>345</v>
      </c>
      <c r="E413" s="49" t="s">
        <v>272</v>
      </c>
      <c r="F413" s="41" t="s">
        <v>122</v>
      </c>
      <c r="G413" s="16">
        <v>2</v>
      </c>
      <c r="H413" s="131" t="s">
        <v>272</v>
      </c>
      <c r="I413" s="16">
        <v>0</v>
      </c>
      <c r="J413" s="17" t="s">
        <v>539</v>
      </c>
      <c r="K413" s="26">
        <v>1837</v>
      </c>
      <c r="L413" s="41"/>
      <c r="S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spans="1:34">
      <c r="A414" s="16"/>
      <c r="B414" s="16"/>
      <c r="C414" s="41"/>
      <c r="D414" s="14"/>
      <c r="E414" s="49"/>
      <c r="F414" s="17"/>
      <c r="G414" s="16"/>
      <c r="H414" s="38"/>
      <c r="I414" s="16"/>
      <c r="J414" s="17"/>
      <c r="K414" s="26"/>
      <c r="L414" s="41"/>
      <c r="S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spans="1:34">
      <c r="A415" s="16" t="s">
        <v>442</v>
      </c>
      <c r="B415" s="16" t="s">
        <v>433</v>
      </c>
      <c r="C415" s="16">
        <v>2012</v>
      </c>
      <c r="D415" s="41" t="s">
        <v>282</v>
      </c>
      <c r="E415" s="49" t="s">
        <v>272</v>
      </c>
      <c r="F415" s="47" t="s">
        <v>334</v>
      </c>
      <c r="G415" s="16">
        <v>0</v>
      </c>
      <c r="H415" s="131" t="s">
        <v>272</v>
      </c>
      <c r="I415" s="16">
        <v>1</v>
      </c>
      <c r="J415" s="17" t="s">
        <v>529</v>
      </c>
      <c r="K415" s="26">
        <v>1344</v>
      </c>
      <c r="S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spans="1:34">
      <c r="A416" s="16" t="s">
        <v>479</v>
      </c>
      <c r="B416" s="16" t="s">
        <v>433</v>
      </c>
      <c r="C416" s="16">
        <v>2012</v>
      </c>
      <c r="D416" s="47" t="s">
        <v>334</v>
      </c>
      <c r="E416" s="49" t="s">
        <v>272</v>
      </c>
      <c r="F416" s="41" t="s">
        <v>282</v>
      </c>
      <c r="G416" s="16">
        <v>2</v>
      </c>
      <c r="H416" s="131" t="s">
        <v>272</v>
      </c>
      <c r="I416" s="16">
        <v>1</v>
      </c>
      <c r="J416" s="17" t="s">
        <v>530</v>
      </c>
      <c r="K416" s="26">
        <v>769</v>
      </c>
      <c r="S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spans="1:34">
      <c r="A417" s="16" t="s">
        <v>478</v>
      </c>
      <c r="B417" s="16" t="s">
        <v>433</v>
      </c>
      <c r="C417" s="16">
        <v>2012</v>
      </c>
      <c r="D417" s="41" t="s">
        <v>282</v>
      </c>
      <c r="E417" s="49" t="s">
        <v>272</v>
      </c>
      <c r="F417" s="47" t="s">
        <v>334</v>
      </c>
      <c r="G417" s="16">
        <v>0</v>
      </c>
      <c r="H417" s="131" t="s">
        <v>272</v>
      </c>
      <c r="I417" s="16">
        <v>2</v>
      </c>
      <c r="J417" s="17" t="s">
        <v>533</v>
      </c>
      <c r="K417" s="26">
        <v>1812</v>
      </c>
      <c r="S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spans="1:34">
      <c r="A418" s="16" t="s">
        <v>452</v>
      </c>
      <c r="B418" s="16" t="s">
        <v>433</v>
      </c>
      <c r="C418" s="16">
        <v>2012</v>
      </c>
      <c r="D418" s="41" t="s">
        <v>334</v>
      </c>
      <c r="E418" s="49" t="s">
        <v>272</v>
      </c>
      <c r="F418" s="47" t="s">
        <v>282</v>
      </c>
      <c r="G418" s="16">
        <v>0</v>
      </c>
      <c r="H418" s="131" t="s">
        <v>272</v>
      </c>
      <c r="I418" s="16">
        <v>2</v>
      </c>
      <c r="J418" s="17" t="s">
        <v>140</v>
      </c>
      <c r="K418" s="26">
        <v>1285</v>
      </c>
      <c r="S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spans="1:34">
      <c r="A419" s="16" t="s">
        <v>450</v>
      </c>
      <c r="B419" s="16" t="s">
        <v>433</v>
      </c>
      <c r="C419" s="16">
        <v>2012</v>
      </c>
      <c r="D419" s="47" t="s">
        <v>282</v>
      </c>
      <c r="E419" s="49" t="s">
        <v>272</v>
      </c>
      <c r="F419" s="41" t="s">
        <v>334</v>
      </c>
      <c r="G419" s="16">
        <v>1</v>
      </c>
      <c r="H419" s="131" t="s">
        <v>272</v>
      </c>
      <c r="I419" s="16">
        <v>0</v>
      </c>
      <c r="J419" s="17" t="s">
        <v>95</v>
      </c>
      <c r="K419" s="26">
        <v>3795</v>
      </c>
      <c r="S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spans="1:34">
      <c r="A420" s="16" t="s">
        <v>445</v>
      </c>
      <c r="B420" s="16" t="s">
        <v>433</v>
      </c>
      <c r="C420" s="16">
        <v>2012</v>
      </c>
      <c r="D420" s="47" t="s">
        <v>334</v>
      </c>
      <c r="E420" s="49" t="s">
        <v>272</v>
      </c>
      <c r="F420" s="41" t="s">
        <v>282</v>
      </c>
      <c r="G420" s="16">
        <v>2</v>
      </c>
      <c r="H420" s="131" t="s">
        <v>272</v>
      </c>
      <c r="I420" s="16">
        <v>1</v>
      </c>
      <c r="J420" s="17" t="s">
        <v>540</v>
      </c>
      <c r="K420" s="26">
        <v>2082</v>
      </c>
      <c r="S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spans="1:34">
      <c r="J421" s="17" t="s">
        <v>279</v>
      </c>
      <c r="K421" s="26">
        <f>SUM(K397:K420)</f>
        <v>33237</v>
      </c>
      <c r="S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spans="1:34">
      <c r="J422" s="17" t="s">
        <v>278</v>
      </c>
      <c r="K422" s="135">
        <f>PRODUCT(K421/21)</f>
        <v>1582.7142857142858</v>
      </c>
      <c r="S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spans="1:34">
      <c r="S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spans="1:34">
      <c r="A424" s="19"/>
      <c r="B424" s="19"/>
      <c r="C424" s="19"/>
      <c r="D424" s="45"/>
      <c r="E424" s="31"/>
      <c r="F424" s="45"/>
      <c r="G424" s="19"/>
      <c r="H424" s="19"/>
      <c r="I424" s="19"/>
      <c r="J424" s="45"/>
      <c r="K424" s="136"/>
      <c r="L424" s="41"/>
      <c r="S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spans="1:34">
      <c r="A425" s="16" t="s">
        <v>479</v>
      </c>
      <c r="B425" s="16" t="s">
        <v>433</v>
      </c>
      <c r="C425" s="16">
        <v>2013</v>
      </c>
      <c r="D425" s="47" t="s">
        <v>286</v>
      </c>
      <c r="E425" s="49" t="s">
        <v>272</v>
      </c>
      <c r="F425" s="41" t="s">
        <v>122</v>
      </c>
      <c r="G425" s="16">
        <v>2</v>
      </c>
      <c r="H425" s="131" t="s">
        <v>272</v>
      </c>
      <c r="I425" s="16">
        <v>0</v>
      </c>
      <c r="J425" s="17" t="s">
        <v>547</v>
      </c>
      <c r="K425" s="26">
        <v>1321</v>
      </c>
      <c r="S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spans="1:34">
      <c r="A426" s="16" t="s">
        <v>478</v>
      </c>
      <c r="B426" s="16" t="s">
        <v>433</v>
      </c>
      <c r="C426" s="16">
        <v>2013</v>
      </c>
      <c r="D426" s="41" t="s">
        <v>122</v>
      </c>
      <c r="E426" s="49" t="s">
        <v>272</v>
      </c>
      <c r="F426" s="47" t="s">
        <v>286</v>
      </c>
      <c r="G426" s="16">
        <v>1</v>
      </c>
      <c r="H426" s="131" t="s">
        <v>272</v>
      </c>
      <c r="I426" s="16">
        <v>2</v>
      </c>
      <c r="J426" s="17" t="s">
        <v>549</v>
      </c>
      <c r="K426" s="26">
        <v>1592</v>
      </c>
      <c r="S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spans="1:34">
      <c r="A427" s="16" t="s">
        <v>457</v>
      </c>
      <c r="B427" s="16" t="s">
        <v>433</v>
      </c>
      <c r="C427" s="16">
        <v>2013</v>
      </c>
      <c r="D427" s="47" t="s">
        <v>286</v>
      </c>
      <c r="E427" s="49" t="s">
        <v>272</v>
      </c>
      <c r="F427" s="41" t="s">
        <v>122</v>
      </c>
      <c r="G427" s="16">
        <v>2</v>
      </c>
      <c r="H427" s="131" t="s">
        <v>272</v>
      </c>
      <c r="I427" s="16">
        <v>0</v>
      </c>
      <c r="J427" s="17" t="s">
        <v>324</v>
      </c>
      <c r="K427" s="26">
        <v>2982</v>
      </c>
      <c r="S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spans="1:34">
      <c r="A428" s="16"/>
      <c r="B428" s="16"/>
      <c r="C428" s="41"/>
      <c r="D428" s="14"/>
      <c r="E428" s="49"/>
      <c r="F428" s="17"/>
      <c r="G428" s="16"/>
      <c r="H428" s="38"/>
      <c r="I428" s="16"/>
      <c r="J428" s="17"/>
      <c r="K428" s="26"/>
      <c r="S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spans="1:34">
      <c r="A429" s="16" t="s">
        <v>479</v>
      </c>
      <c r="B429" s="16" t="s">
        <v>433</v>
      </c>
      <c r="C429" s="16">
        <v>2013</v>
      </c>
      <c r="D429" s="47" t="s">
        <v>197</v>
      </c>
      <c r="E429" s="49" t="s">
        <v>272</v>
      </c>
      <c r="F429" s="41" t="s">
        <v>598</v>
      </c>
      <c r="G429" s="16">
        <v>2</v>
      </c>
      <c r="H429" s="131" t="s">
        <v>272</v>
      </c>
      <c r="I429" s="16">
        <v>0</v>
      </c>
      <c r="J429" s="17" t="s">
        <v>144</v>
      </c>
      <c r="K429" s="26">
        <v>1956</v>
      </c>
      <c r="S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spans="1:34">
      <c r="A430" s="16" t="s">
        <v>478</v>
      </c>
      <c r="B430" s="16" t="s">
        <v>433</v>
      </c>
      <c r="C430" s="16">
        <v>2013</v>
      </c>
      <c r="D430" s="41" t="s">
        <v>598</v>
      </c>
      <c r="E430" s="49" t="s">
        <v>272</v>
      </c>
      <c r="F430" s="47" t="s">
        <v>197</v>
      </c>
      <c r="G430" s="16">
        <v>1</v>
      </c>
      <c r="H430" s="131" t="s">
        <v>272</v>
      </c>
      <c r="I430" s="16">
        <v>2</v>
      </c>
      <c r="J430" s="17" t="s">
        <v>550</v>
      </c>
      <c r="K430" s="26">
        <v>3284</v>
      </c>
      <c r="S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spans="1:34">
      <c r="A431" s="16" t="s">
        <v>457</v>
      </c>
      <c r="B431" s="16" t="s">
        <v>433</v>
      </c>
      <c r="C431" s="16">
        <v>2013</v>
      </c>
      <c r="D431" s="47" t="s">
        <v>197</v>
      </c>
      <c r="E431" s="49" t="s">
        <v>272</v>
      </c>
      <c r="F431" s="41" t="s">
        <v>598</v>
      </c>
      <c r="G431" s="16">
        <v>2</v>
      </c>
      <c r="H431" s="131" t="s">
        <v>272</v>
      </c>
      <c r="I431" s="16">
        <v>0</v>
      </c>
      <c r="J431" s="17" t="s">
        <v>440</v>
      </c>
      <c r="K431" s="26">
        <v>2135</v>
      </c>
      <c r="S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spans="1:34" ht="14">
      <c r="A432" s="16"/>
      <c r="B432" s="16"/>
      <c r="C432" s="41"/>
      <c r="D432" s="140"/>
      <c r="E432" s="49"/>
      <c r="F432" s="17"/>
      <c r="G432" s="16"/>
      <c r="H432" s="38"/>
      <c r="I432" s="16"/>
      <c r="J432" s="17"/>
      <c r="K432" s="26"/>
      <c r="S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spans="1:34">
      <c r="A433" s="16" t="s">
        <v>442</v>
      </c>
      <c r="B433" s="16" t="s">
        <v>433</v>
      </c>
      <c r="C433" s="16">
        <v>2013</v>
      </c>
      <c r="D433" s="47" t="s">
        <v>345</v>
      </c>
      <c r="E433" s="49" t="s">
        <v>272</v>
      </c>
      <c r="F433" s="41" t="s">
        <v>344</v>
      </c>
      <c r="G433" s="16">
        <v>2</v>
      </c>
      <c r="H433" s="131" t="s">
        <v>272</v>
      </c>
      <c r="I433" s="16">
        <v>1</v>
      </c>
      <c r="J433" s="17" t="s">
        <v>548</v>
      </c>
      <c r="K433" s="26">
        <v>1210</v>
      </c>
      <c r="S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spans="1:34">
      <c r="A434" s="16" t="s">
        <v>479</v>
      </c>
      <c r="B434" s="16" t="s">
        <v>433</v>
      </c>
      <c r="C434" s="16">
        <v>2013</v>
      </c>
      <c r="D434" s="41" t="s">
        <v>344</v>
      </c>
      <c r="E434" s="49" t="s">
        <v>272</v>
      </c>
      <c r="F434" s="47" t="s">
        <v>345</v>
      </c>
      <c r="G434" s="16">
        <v>0</v>
      </c>
      <c r="H434" s="131" t="s">
        <v>272</v>
      </c>
      <c r="I434" s="16">
        <v>1</v>
      </c>
      <c r="J434" s="17" t="s">
        <v>187</v>
      </c>
      <c r="K434" s="26">
        <v>1590</v>
      </c>
      <c r="S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spans="1:34">
      <c r="A435" s="16" t="s">
        <v>478</v>
      </c>
      <c r="B435" s="16" t="s">
        <v>433</v>
      </c>
      <c r="C435" s="16">
        <v>2013</v>
      </c>
      <c r="D435" s="47" t="s">
        <v>345</v>
      </c>
      <c r="E435" s="49" t="s">
        <v>272</v>
      </c>
      <c r="F435" s="41" t="s">
        <v>344</v>
      </c>
      <c r="G435" s="16">
        <v>2</v>
      </c>
      <c r="H435" s="131" t="s">
        <v>272</v>
      </c>
      <c r="I435" s="16">
        <v>0</v>
      </c>
      <c r="J435" s="17" t="s">
        <v>551</v>
      </c>
      <c r="K435" s="26">
        <v>1231</v>
      </c>
      <c r="S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spans="1:34">
      <c r="A436" s="16"/>
      <c r="B436" s="16"/>
      <c r="C436" s="41"/>
      <c r="D436" s="14"/>
      <c r="E436" s="49"/>
      <c r="F436" s="17"/>
      <c r="G436" s="16"/>
      <c r="H436" s="38"/>
      <c r="I436" s="16"/>
      <c r="J436" s="17"/>
      <c r="K436" s="26"/>
      <c r="S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spans="1:34">
      <c r="A437" s="16" t="s">
        <v>479</v>
      </c>
      <c r="B437" s="16" t="s">
        <v>433</v>
      </c>
      <c r="C437" s="16">
        <v>2013</v>
      </c>
      <c r="D437" s="47" t="s">
        <v>334</v>
      </c>
      <c r="E437" s="49" t="s">
        <v>272</v>
      </c>
      <c r="F437" s="41" t="s">
        <v>282</v>
      </c>
      <c r="G437" s="16">
        <v>1</v>
      </c>
      <c r="H437" s="131" t="s">
        <v>272</v>
      </c>
      <c r="I437" s="16">
        <v>0</v>
      </c>
      <c r="J437" s="17" t="s">
        <v>301</v>
      </c>
      <c r="K437" s="26">
        <v>2004</v>
      </c>
      <c r="S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spans="1:34">
      <c r="A438" s="16" t="s">
        <v>478</v>
      </c>
      <c r="B438" s="16" t="s">
        <v>433</v>
      </c>
      <c r="C438" s="16">
        <v>2013</v>
      </c>
      <c r="D438" s="47" t="s">
        <v>282</v>
      </c>
      <c r="E438" s="49" t="s">
        <v>272</v>
      </c>
      <c r="F438" s="41" t="s">
        <v>334</v>
      </c>
      <c r="G438" s="16">
        <v>2</v>
      </c>
      <c r="H438" s="131" t="s">
        <v>272</v>
      </c>
      <c r="I438" s="16">
        <v>0</v>
      </c>
      <c r="J438" s="17" t="s">
        <v>364</v>
      </c>
      <c r="K438" s="26">
        <v>2816</v>
      </c>
      <c r="S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spans="1:34">
      <c r="A439" s="16" t="s">
        <v>457</v>
      </c>
      <c r="B439" s="16" t="s">
        <v>433</v>
      </c>
      <c r="C439" s="16">
        <v>2013</v>
      </c>
      <c r="D439" s="47" t="s">
        <v>334</v>
      </c>
      <c r="E439" s="49" t="s">
        <v>272</v>
      </c>
      <c r="F439" s="41" t="s">
        <v>282</v>
      </c>
      <c r="G439" s="16">
        <v>2</v>
      </c>
      <c r="H439" s="131" t="s">
        <v>272</v>
      </c>
      <c r="I439" s="16">
        <v>1</v>
      </c>
      <c r="J439" s="17" t="s">
        <v>188</v>
      </c>
      <c r="K439" s="26">
        <v>2182</v>
      </c>
      <c r="S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spans="1:34">
      <c r="A440" s="16" t="s">
        <v>448</v>
      </c>
      <c r="B440" s="16" t="s">
        <v>433</v>
      </c>
      <c r="C440" s="16">
        <v>2013</v>
      </c>
      <c r="D440" s="47" t="s">
        <v>282</v>
      </c>
      <c r="E440" s="49" t="s">
        <v>272</v>
      </c>
      <c r="F440" s="41" t="s">
        <v>334</v>
      </c>
      <c r="G440" s="16">
        <v>1</v>
      </c>
      <c r="H440" s="131" t="s">
        <v>272</v>
      </c>
      <c r="I440" s="16">
        <v>0</v>
      </c>
      <c r="J440" s="17" t="s">
        <v>101</v>
      </c>
      <c r="K440" s="26">
        <v>1918</v>
      </c>
      <c r="S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spans="1:34">
      <c r="A441" s="16" t="s">
        <v>451</v>
      </c>
      <c r="B441" s="16" t="s">
        <v>433</v>
      </c>
      <c r="C441" s="16">
        <v>2013</v>
      </c>
      <c r="D441" s="47" t="s">
        <v>334</v>
      </c>
      <c r="E441" s="49" t="s">
        <v>272</v>
      </c>
      <c r="F441" s="41" t="s">
        <v>282</v>
      </c>
      <c r="G441" s="16">
        <v>2</v>
      </c>
      <c r="H441" s="131" t="s">
        <v>272</v>
      </c>
      <c r="I441" s="16">
        <v>0</v>
      </c>
      <c r="J441" s="17" t="s">
        <v>552</v>
      </c>
      <c r="K441" s="26">
        <v>1613</v>
      </c>
      <c r="S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spans="1:34">
      <c r="J442" s="17" t="s">
        <v>279</v>
      </c>
      <c r="K442" s="26">
        <f>SUM(K425:K441)</f>
        <v>27834</v>
      </c>
      <c r="S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spans="1:34">
      <c r="J443" s="17" t="s">
        <v>278</v>
      </c>
      <c r="K443" s="135">
        <f>PRODUCT(K442/14)</f>
        <v>1988.1428571428571</v>
      </c>
      <c r="S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spans="1:34">
      <c r="S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spans="1:34">
      <c r="A445" s="19"/>
      <c r="B445" s="19"/>
      <c r="C445" s="19"/>
      <c r="D445" s="45"/>
      <c r="E445" s="31"/>
      <c r="F445" s="45"/>
      <c r="G445" s="19"/>
      <c r="H445" s="19"/>
      <c r="I445" s="19"/>
      <c r="J445" s="45"/>
      <c r="K445" s="136"/>
      <c r="L445" s="41"/>
      <c r="S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spans="1:34">
      <c r="A446" s="16" t="s">
        <v>451</v>
      </c>
      <c r="B446" s="16" t="s">
        <v>433</v>
      </c>
      <c r="C446" s="16">
        <v>2014</v>
      </c>
      <c r="D446" s="47" t="s">
        <v>286</v>
      </c>
      <c r="E446" s="49" t="s">
        <v>272</v>
      </c>
      <c r="F446" s="17" t="s">
        <v>567</v>
      </c>
      <c r="G446" s="16">
        <v>2</v>
      </c>
      <c r="H446" s="131" t="s">
        <v>272</v>
      </c>
      <c r="I446" s="16">
        <v>0</v>
      </c>
      <c r="J446" s="17" t="s">
        <v>405</v>
      </c>
      <c r="K446" s="26">
        <v>1182</v>
      </c>
      <c r="S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spans="1:34">
      <c r="A447" s="16" t="s">
        <v>446</v>
      </c>
      <c r="B447" s="16" t="s">
        <v>433</v>
      </c>
      <c r="C447" s="16">
        <v>2014</v>
      </c>
      <c r="D447" s="17" t="s">
        <v>567</v>
      </c>
      <c r="E447" s="49" t="s">
        <v>272</v>
      </c>
      <c r="F447" s="47" t="s">
        <v>286</v>
      </c>
      <c r="G447" s="16">
        <v>1</v>
      </c>
      <c r="H447" s="131" t="s">
        <v>272</v>
      </c>
      <c r="I447" s="16">
        <v>2</v>
      </c>
      <c r="J447" s="17" t="s">
        <v>571</v>
      </c>
      <c r="K447" s="26">
        <v>748</v>
      </c>
      <c r="S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spans="1:34">
      <c r="A448" s="16" t="s">
        <v>458</v>
      </c>
      <c r="B448" s="16" t="s">
        <v>433</v>
      </c>
      <c r="C448" s="16">
        <v>2014</v>
      </c>
      <c r="D448" s="47" t="s">
        <v>286</v>
      </c>
      <c r="E448" s="49" t="s">
        <v>272</v>
      </c>
      <c r="F448" s="17" t="s">
        <v>567</v>
      </c>
      <c r="G448" s="16">
        <v>2</v>
      </c>
      <c r="H448" s="131" t="s">
        <v>272</v>
      </c>
      <c r="I448" s="16">
        <v>0</v>
      </c>
      <c r="J448" s="17" t="s">
        <v>120</v>
      </c>
      <c r="K448" s="26">
        <v>2475</v>
      </c>
      <c r="S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spans="1:34">
      <c r="A449" s="16"/>
      <c r="B449" s="16"/>
      <c r="C449" s="41"/>
      <c r="D449" s="14"/>
      <c r="E449" s="49"/>
      <c r="F449" s="17"/>
      <c r="G449" s="16"/>
      <c r="H449" s="38"/>
      <c r="I449" s="16"/>
      <c r="J449" s="17"/>
      <c r="K449" s="26"/>
      <c r="S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spans="1:34">
      <c r="A450" s="16" t="s">
        <v>451</v>
      </c>
      <c r="B450" s="16" t="s">
        <v>433</v>
      </c>
      <c r="C450" s="16">
        <v>2014</v>
      </c>
      <c r="D450" s="47" t="s">
        <v>197</v>
      </c>
      <c r="E450" s="49" t="s">
        <v>272</v>
      </c>
      <c r="F450" s="17" t="s">
        <v>566</v>
      </c>
      <c r="G450" s="16">
        <v>2</v>
      </c>
      <c r="H450" s="131" t="s">
        <v>272</v>
      </c>
      <c r="I450" s="16">
        <v>0</v>
      </c>
      <c r="J450" s="17" t="s">
        <v>569</v>
      </c>
      <c r="K450" s="26">
        <v>2207</v>
      </c>
      <c r="S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spans="1:34">
      <c r="A451" s="16" t="s">
        <v>446</v>
      </c>
      <c r="B451" s="16" t="s">
        <v>433</v>
      </c>
      <c r="C451" s="16">
        <v>2014</v>
      </c>
      <c r="D451" s="17" t="s">
        <v>566</v>
      </c>
      <c r="E451" s="49" t="s">
        <v>272</v>
      </c>
      <c r="F451" s="47" t="s">
        <v>197</v>
      </c>
      <c r="G451" s="16">
        <v>0</v>
      </c>
      <c r="H451" s="131" t="s">
        <v>272</v>
      </c>
      <c r="I451" s="16">
        <v>2</v>
      </c>
      <c r="J451" s="17" t="s">
        <v>126</v>
      </c>
      <c r="K451" s="26">
        <v>2245</v>
      </c>
      <c r="S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spans="1:34">
      <c r="A452" s="16" t="s">
        <v>458</v>
      </c>
      <c r="B452" s="16" t="s">
        <v>433</v>
      </c>
      <c r="C452" s="16">
        <v>2014</v>
      </c>
      <c r="D452" s="47" t="s">
        <v>197</v>
      </c>
      <c r="E452" s="49" t="s">
        <v>272</v>
      </c>
      <c r="F452" s="17" t="s">
        <v>566</v>
      </c>
      <c r="G452" s="16">
        <v>2</v>
      </c>
      <c r="H452" s="131" t="s">
        <v>272</v>
      </c>
      <c r="I452" s="16">
        <v>0</v>
      </c>
      <c r="J452" s="17" t="s">
        <v>573</v>
      </c>
      <c r="K452" s="26">
        <v>1540</v>
      </c>
      <c r="S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spans="1:34" ht="14">
      <c r="A453" s="16"/>
      <c r="B453" s="16"/>
      <c r="C453" s="41"/>
      <c r="D453" s="147"/>
      <c r="E453" s="49"/>
      <c r="F453" s="17"/>
      <c r="G453" s="16"/>
      <c r="H453" s="38"/>
      <c r="I453" s="16"/>
      <c r="J453" s="17"/>
      <c r="K453" s="26"/>
      <c r="S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spans="1:34">
      <c r="A454" s="16" t="s">
        <v>451</v>
      </c>
      <c r="B454" s="16" t="s">
        <v>433</v>
      </c>
      <c r="C454" s="16">
        <v>2014</v>
      </c>
      <c r="D454" s="47" t="s">
        <v>334</v>
      </c>
      <c r="E454" s="49" t="s">
        <v>272</v>
      </c>
      <c r="F454" s="17" t="s">
        <v>568</v>
      </c>
      <c r="G454" s="16">
        <v>2</v>
      </c>
      <c r="H454" s="131" t="s">
        <v>272</v>
      </c>
      <c r="I454" s="16">
        <v>0</v>
      </c>
      <c r="J454" s="17" t="s">
        <v>17</v>
      </c>
      <c r="K454" s="26">
        <v>1841</v>
      </c>
      <c r="S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spans="1:34">
      <c r="A455" s="16" t="s">
        <v>446</v>
      </c>
      <c r="B455" s="16" t="s">
        <v>433</v>
      </c>
      <c r="C455" s="16">
        <v>2014</v>
      </c>
      <c r="D455" s="17" t="s">
        <v>568</v>
      </c>
      <c r="E455" s="49" t="s">
        <v>272</v>
      </c>
      <c r="F455" s="47" t="s">
        <v>334</v>
      </c>
      <c r="G455" s="16">
        <v>0</v>
      </c>
      <c r="H455" s="131" t="s">
        <v>272</v>
      </c>
      <c r="I455" s="16">
        <v>2</v>
      </c>
      <c r="J455" s="17" t="s">
        <v>572</v>
      </c>
      <c r="K455" s="26">
        <v>3224</v>
      </c>
      <c r="S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spans="1:34">
      <c r="A456" s="16" t="s">
        <v>458</v>
      </c>
      <c r="B456" s="16" t="s">
        <v>433</v>
      </c>
      <c r="C456" s="16">
        <v>2014</v>
      </c>
      <c r="D456" s="47" t="s">
        <v>334</v>
      </c>
      <c r="E456" s="49" t="s">
        <v>272</v>
      </c>
      <c r="F456" s="17" t="s">
        <v>568</v>
      </c>
      <c r="G456" s="16">
        <v>1</v>
      </c>
      <c r="H456" s="131" t="s">
        <v>272</v>
      </c>
      <c r="I456" s="16">
        <v>0</v>
      </c>
      <c r="J456" s="17" t="s">
        <v>45</v>
      </c>
      <c r="K456" s="26">
        <v>1933</v>
      </c>
      <c r="S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spans="1:34">
      <c r="A457" s="16"/>
      <c r="B457" s="16"/>
      <c r="C457" s="41"/>
      <c r="D457" s="14"/>
      <c r="E457" s="49"/>
      <c r="F457" s="17"/>
      <c r="G457" s="16"/>
      <c r="H457" s="38"/>
      <c r="I457" s="16"/>
      <c r="J457" s="17"/>
      <c r="K457" s="26"/>
      <c r="S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spans="1:34">
      <c r="A458" s="16" t="s">
        <v>451</v>
      </c>
      <c r="B458" s="16" t="s">
        <v>433</v>
      </c>
      <c r="C458" s="16">
        <v>2014</v>
      </c>
      <c r="D458" s="41" t="s">
        <v>598</v>
      </c>
      <c r="E458" s="49" t="s">
        <v>272</v>
      </c>
      <c r="F458" s="47" t="s">
        <v>282</v>
      </c>
      <c r="G458" s="16">
        <v>1</v>
      </c>
      <c r="H458" s="131" t="s">
        <v>272</v>
      </c>
      <c r="I458" s="16">
        <v>2</v>
      </c>
      <c r="J458" s="17" t="s">
        <v>570</v>
      </c>
      <c r="K458" s="26">
        <v>1212</v>
      </c>
      <c r="S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1:34">
      <c r="A459" s="16" t="s">
        <v>446</v>
      </c>
      <c r="B459" s="16" t="s">
        <v>433</v>
      </c>
      <c r="C459" s="16">
        <v>2014</v>
      </c>
      <c r="D459" s="47" t="s">
        <v>282</v>
      </c>
      <c r="E459" s="49" t="s">
        <v>272</v>
      </c>
      <c r="F459" s="41" t="s">
        <v>598</v>
      </c>
      <c r="G459" s="16">
        <v>2</v>
      </c>
      <c r="H459" s="131" t="s">
        <v>272</v>
      </c>
      <c r="I459" s="16">
        <v>0</v>
      </c>
      <c r="J459" s="17" t="s">
        <v>406</v>
      </c>
      <c r="K459" s="26">
        <v>1380</v>
      </c>
      <c r="S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spans="1:34">
      <c r="A460" s="16" t="s">
        <v>458</v>
      </c>
      <c r="B460" s="16" t="s">
        <v>433</v>
      </c>
      <c r="C460" s="16">
        <v>2014</v>
      </c>
      <c r="D460" s="47" t="s">
        <v>584</v>
      </c>
      <c r="E460" s="49" t="s">
        <v>272</v>
      </c>
      <c r="F460" s="41" t="s">
        <v>282</v>
      </c>
      <c r="G460" s="16">
        <v>2</v>
      </c>
      <c r="H460" s="131" t="s">
        <v>272</v>
      </c>
      <c r="I460" s="16">
        <v>0</v>
      </c>
      <c r="J460" s="17" t="s">
        <v>313</v>
      </c>
      <c r="K460" s="26">
        <v>1482</v>
      </c>
      <c r="S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spans="1:34">
      <c r="A461" s="16" t="s">
        <v>459</v>
      </c>
      <c r="B461" s="16" t="s">
        <v>433</v>
      </c>
      <c r="C461" s="16">
        <v>2014</v>
      </c>
      <c r="D461" s="47" t="s">
        <v>282</v>
      </c>
      <c r="E461" s="49" t="s">
        <v>272</v>
      </c>
      <c r="F461" s="41" t="s">
        <v>598</v>
      </c>
      <c r="G461" s="16">
        <v>2</v>
      </c>
      <c r="H461" s="131" t="s">
        <v>272</v>
      </c>
      <c r="I461" s="16">
        <v>1</v>
      </c>
      <c r="J461" s="17" t="s">
        <v>574</v>
      </c>
      <c r="K461" s="26">
        <v>1507</v>
      </c>
      <c r="S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spans="1:34">
      <c r="J462" s="17" t="s">
        <v>279</v>
      </c>
      <c r="K462" s="26">
        <f>SUM(K446:K461)</f>
        <v>22976</v>
      </c>
      <c r="S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spans="1:34">
      <c r="J463" s="17" t="s">
        <v>278</v>
      </c>
      <c r="K463" s="135">
        <f>PRODUCT(K462/13)</f>
        <v>1767.3846153846155</v>
      </c>
      <c r="S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spans="1:34">
      <c r="S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spans="1:34">
      <c r="A465" s="19"/>
      <c r="B465" s="19"/>
      <c r="C465" s="19"/>
      <c r="D465" s="45"/>
      <c r="E465" s="31"/>
      <c r="F465" s="45"/>
      <c r="G465" s="19"/>
      <c r="H465" s="19"/>
      <c r="I465" s="19"/>
      <c r="J465" s="45"/>
      <c r="K465" s="136"/>
      <c r="L465" s="41"/>
      <c r="S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spans="1:34">
      <c r="A466" s="16" t="s">
        <v>449</v>
      </c>
      <c r="B466" s="16" t="s">
        <v>433</v>
      </c>
      <c r="C466" s="16">
        <v>2015</v>
      </c>
      <c r="D466" s="14" t="s">
        <v>197</v>
      </c>
      <c r="E466" s="49" t="s">
        <v>272</v>
      </c>
      <c r="F466" s="17" t="s">
        <v>345</v>
      </c>
      <c r="G466" s="16">
        <v>1</v>
      </c>
      <c r="H466" s="131" t="s">
        <v>272</v>
      </c>
      <c r="I466" s="16">
        <v>0</v>
      </c>
      <c r="J466" s="17" t="s">
        <v>585</v>
      </c>
      <c r="K466" s="26">
        <v>1890</v>
      </c>
      <c r="L466" s="41"/>
      <c r="S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spans="1:34">
      <c r="A467" s="16" t="s">
        <v>447</v>
      </c>
      <c r="B467" s="16" t="s">
        <v>433</v>
      </c>
      <c r="C467" s="16">
        <v>2015</v>
      </c>
      <c r="D467" s="14" t="s">
        <v>345</v>
      </c>
      <c r="E467" s="49" t="s">
        <v>272</v>
      </c>
      <c r="F467" s="17" t="s">
        <v>197</v>
      </c>
      <c r="G467" s="16">
        <v>2</v>
      </c>
      <c r="H467" s="131" t="s">
        <v>272</v>
      </c>
      <c r="I467" s="16">
        <v>0</v>
      </c>
      <c r="J467" s="17" t="s">
        <v>242</v>
      </c>
      <c r="K467" s="26">
        <v>1395</v>
      </c>
      <c r="L467" s="41"/>
      <c r="S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spans="1:34">
      <c r="A468" s="16" t="s">
        <v>453</v>
      </c>
      <c r="B468" s="16" t="s">
        <v>433</v>
      </c>
      <c r="C468" s="16">
        <v>2015</v>
      </c>
      <c r="D468" s="14" t="s">
        <v>197</v>
      </c>
      <c r="E468" s="49" t="s">
        <v>272</v>
      </c>
      <c r="F468" s="17" t="s">
        <v>345</v>
      </c>
      <c r="G468" s="16">
        <v>2</v>
      </c>
      <c r="H468" s="131" t="s">
        <v>272</v>
      </c>
      <c r="I468" s="16">
        <v>0</v>
      </c>
      <c r="J468" s="17" t="s">
        <v>50</v>
      </c>
      <c r="K468" s="26">
        <v>2438</v>
      </c>
      <c r="L468" s="41"/>
      <c r="S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spans="1:34">
      <c r="A469" s="16" t="s">
        <v>459</v>
      </c>
      <c r="B469" s="16" t="s">
        <v>433</v>
      </c>
      <c r="C469" s="16">
        <v>2015</v>
      </c>
      <c r="D469" s="17" t="s">
        <v>345</v>
      </c>
      <c r="E469" s="49" t="s">
        <v>272</v>
      </c>
      <c r="F469" s="14" t="s">
        <v>197</v>
      </c>
      <c r="G469" s="16">
        <v>1</v>
      </c>
      <c r="H469" s="131" t="s">
        <v>272</v>
      </c>
      <c r="I469" s="16">
        <v>2</v>
      </c>
      <c r="J469" s="17" t="s">
        <v>590</v>
      </c>
      <c r="K469" s="26">
        <v>1649</v>
      </c>
      <c r="L469" s="41"/>
      <c r="S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spans="1:34">
      <c r="A470" s="16"/>
      <c r="B470" s="16"/>
      <c r="C470" s="41"/>
      <c r="D470" s="14"/>
      <c r="E470" s="49"/>
      <c r="F470" s="17"/>
      <c r="G470" s="16"/>
      <c r="H470" s="38"/>
      <c r="I470" s="16"/>
      <c r="J470" s="17"/>
      <c r="K470" s="26"/>
      <c r="L470" s="41"/>
      <c r="S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spans="1:34">
      <c r="A471" s="16" t="s">
        <v>449</v>
      </c>
      <c r="B471" s="16" t="s">
        <v>433</v>
      </c>
      <c r="C471" s="16">
        <v>2015</v>
      </c>
      <c r="D471" s="14" t="s">
        <v>334</v>
      </c>
      <c r="E471" s="49" t="s">
        <v>272</v>
      </c>
      <c r="F471" s="17" t="s">
        <v>282</v>
      </c>
      <c r="G471" s="16">
        <v>2</v>
      </c>
      <c r="H471" s="131" t="s">
        <v>272</v>
      </c>
      <c r="I471" s="16">
        <v>0</v>
      </c>
      <c r="J471" s="17" t="s">
        <v>332</v>
      </c>
      <c r="K471" s="26">
        <v>1685</v>
      </c>
      <c r="L471" s="41"/>
      <c r="S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spans="1:34">
      <c r="A472" s="16" t="s">
        <v>447</v>
      </c>
      <c r="B472" s="16" t="s">
        <v>433</v>
      </c>
      <c r="C472" s="16">
        <v>2015</v>
      </c>
      <c r="D472" s="17" t="s">
        <v>282</v>
      </c>
      <c r="E472" s="16" t="s">
        <v>272</v>
      </c>
      <c r="F472" s="14" t="s">
        <v>334</v>
      </c>
      <c r="G472" s="16">
        <v>0</v>
      </c>
      <c r="H472" s="131" t="s">
        <v>272</v>
      </c>
      <c r="I472" s="16">
        <v>2</v>
      </c>
      <c r="J472" s="17" t="s">
        <v>184</v>
      </c>
      <c r="K472" s="26">
        <v>1855</v>
      </c>
      <c r="L472" s="41"/>
      <c r="S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spans="1:34">
      <c r="A473" s="16" t="s">
        <v>453</v>
      </c>
      <c r="B473" s="16" t="s">
        <v>433</v>
      </c>
      <c r="C473" s="16">
        <v>2015</v>
      </c>
      <c r="D473" s="47" t="s">
        <v>334</v>
      </c>
      <c r="E473" s="49" t="s">
        <v>272</v>
      </c>
      <c r="F473" s="17" t="s">
        <v>282</v>
      </c>
      <c r="G473" s="16">
        <v>2</v>
      </c>
      <c r="H473" s="131" t="s">
        <v>272</v>
      </c>
      <c r="I473" s="16">
        <v>0</v>
      </c>
      <c r="J473" s="17" t="s">
        <v>186</v>
      </c>
      <c r="K473" s="26">
        <v>1586</v>
      </c>
      <c r="L473" s="41"/>
      <c r="S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spans="1:34" ht="14">
      <c r="A474" s="16"/>
      <c r="B474" s="16"/>
      <c r="C474" s="41"/>
      <c r="D474" s="147"/>
      <c r="E474" s="49"/>
      <c r="F474" s="17"/>
      <c r="G474" s="16"/>
      <c r="H474" s="38"/>
      <c r="I474" s="16"/>
      <c r="J474" s="17"/>
      <c r="K474" s="26"/>
      <c r="L474" s="41"/>
      <c r="S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spans="1:34">
      <c r="A475" s="16" t="s">
        <v>449</v>
      </c>
      <c r="B475" s="16" t="s">
        <v>433</v>
      </c>
      <c r="C475" s="16">
        <v>2015</v>
      </c>
      <c r="D475" s="14" t="s">
        <v>286</v>
      </c>
      <c r="E475" s="49" t="s">
        <v>272</v>
      </c>
      <c r="F475" s="17" t="s">
        <v>281</v>
      </c>
      <c r="G475" s="16">
        <v>1</v>
      </c>
      <c r="H475" s="131" t="s">
        <v>272</v>
      </c>
      <c r="I475" s="16">
        <v>0</v>
      </c>
      <c r="J475" s="17" t="s">
        <v>396</v>
      </c>
      <c r="K475" s="26">
        <v>1394</v>
      </c>
      <c r="L475" s="41"/>
      <c r="S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spans="1:34">
      <c r="A476" s="16" t="s">
        <v>447</v>
      </c>
      <c r="B476" s="16" t="s">
        <v>433</v>
      </c>
      <c r="C476" s="16">
        <v>2015</v>
      </c>
      <c r="D476" s="17" t="s">
        <v>281</v>
      </c>
      <c r="E476" s="49" t="s">
        <v>272</v>
      </c>
      <c r="F476" s="14" t="s">
        <v>286</v>
      </c>
      <c r="G476" s="16">
        <v>0</v>
      </c>
      <c r="H476" s="131" t="s">
        <v>272</v>
      </c>
      <c r="I476" s="16">
        <v>2</v>
      </c>
      <c r="J476" s="17" t="s">
        <v>587</v>
      </c>
      <c r="K476" s="26">
        <v>3082</v>
      </c>
      <c r="L476" s="41"/>
      <c r="S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spans="1:34">
      <c r="A477" s="16" t="s">
        <v>453</v>
      </c>
      <c r="B477" s="16" t="s">
        <v>433</v>
      </c>
      <c r="C477" s="16">
        <v>2015</v>
      </c>
      <c r="D477" s="14" t="s">
        <v>286</v>
      </c>
      <c r="E477" s="49" t="s">
        <v>272</v>
      </c>
      <c r="F477" s="17" t="s">
        <v>281</v>
      </c>
      <c r="G477" s="16">
        <v>2</v>
      </c>
      <c r="H477" s="131" t="s">
        <v>272</v>
      </c>
      <c r="I477" s="16">
        <v>0</v>
      </c>
      <c r="J477" s="17" t="s">
        <v>365</v>
      </c>
      <c r="K477" s="26">
        <v>3329</v>
      </c>
      <c r="L477" s="41"/>
      <c r="S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spans="1:34">
      <c r="A478" s="16"/>
      <c r="B478" s="16"/>
      <c r="C478" s="41"/>
      <c r="D478" s="14"/>
      <c r="E478" s="49"/>
      <c r="F478" s="17"/>
      <c r="G478" s="16"/>
      <c r="H478" s="38"/>
      <c r="I478" s="16"/>
      <c r="J478" s="17"/>
      <c r="K478" s="26"/>
      <c r="L478" s="41"/>
      <c r="S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spans="1:34">
      <c r="A479" s="16" t="s">
        <v>449</v>
      </c>
      <c r="B479" s="16" t="s">
        <v>433</v>
      </c>
      <c r="C479" s="16">
        <v>2015</v>
      </c>
      <c r="D479" s="17" t="s">
        <v>370</v>
      </c>
      <c r="E479" s="49" t="s">
        <v>272</v>
      </c>
      <c r="F479" s="14" t="s">
        <v>158</v>
      </c>
      <c r="G479" s="16">
        <v>0</v>
      </c>
      <c r="H479" s="131" t="s">
        <v>272</v>
      </c>
      <c r="I479" s="16">
        <v>1</v>
      </c>
      <c r="J479" s="17" t="s">
        <v>586</v>
      </c>
      <c r="K479" s="26">
        <v>1780</v>
      </c>
      <c r="L479" s="41"/>
      <c r="S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spans="1:34">
      <c r="A480" s="16" t="s">
        <v>447</v>
      </c>
      <c r="B480" s="16" t="s">
        <v>433</v>
      </c>
      <c r="C480" s="16">
        <v>2015</v>
      </c>
      <c r="D480" s="17" t="s">
        <v>158</v>
      </c>
      <c r="E480" s="49" t="s">
        <v>272</v>
      </c>
      <c r="F480" s="14" t="s">
        <v>370</v>
      </c>
      <c r="G480" s="16">
        <v>1</v>
      </c>
      <c r="H480" s="131" t="s">
        <v>272</v>
      </c>
      <c r="I480" s="16">
        <v>2</v>
      </c>
      <c r="J480" s="17" t="s">
        <v>588</v>
      </c>
      <c r="K480" s="26">
        <v>2480</v>
      </c>
      <c r="L480" s="41"/>
      <c r="S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spans="1:34">
      <c r="A481" s="16" t="s">
        <v>458</v>
      </c>
      <c r="B481" s="16" t="s">
        <v>433</v>
      </c>
      <c r="C481" s="16">
        <v>2015</v>
      </c>
      <c r="D481" s="14" t="s">
        <v>370</v>
      </c>
      <c r="E481" s="49" t="s">
        <v>272</v>
      </c>
      <c r="F481" s="17" t="s">
        <v>158</v>
      </c>
      <c r="G481" s="16">
        <v>2</v>
      </c>
      <c r="H481" s="131" t="s">
        <v>272</v>
      </c>
      <c r="I481" s="16">
        <v>0</v>
      </c>
      <c r="J481" s="17" t="s">
        <v>483</v>
      </c>
      <c r="K481" s="26">
        <v>1650</v>
      </c>
      <c r="L481" s="41"/>
      <c r="S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spans="1:34">
      <c r="A482" s="16" t="s">
        <v>459</v>
      </c>
      <c r="B482" s="16" t="s">
        <v>433</v>
      </c>
      <c r="C482" s="16">
        <v>2015</v>
      </c>
      <c r="D482" s="14" t="s">
        <v>158</v>
      </c>
      <c r="E482" s="49" t="s">
        <v>272</v>
      </c>
      <c r="F482" s="17" t="s">
        <v>370</v>
      </c>
      <c r="G482" s="16">
        <v>2</v>
      </c>
      <c r="H482" s="131" t="s">
        <v>272</v>
      </c>
      <c r="I482" s="16">
        <v>0</v>
      </c>
      <c r="J482" s="17" t="s">
        <v>589</v>
      </c>
      <c r="K482" s="26">
        <v>2011</v>
      </c>
      <c r="L482" s="41"/>
      <c r="S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spans="1:34">
      <c r="A483" s="16" t="s">
        <v>456</v>
      </c>
      <c r="B483" s="16" t="s">
        <v>433</v>
      </c>
      <c r="C483" s="16">
        <v>2015</v>
      </c>
      <c r="D483" s="14" t="s">
        <v>370</v>
      </c>
      <c r="E483" s="49" t="s">
        <v>272</v>
      </c>
      <c r="F483" s="17" t="s">
        <v>158</v>
      </c>
      <c r="G483" s="16">
        <v>1</v>
      </c>
      <c r="H483" s="131" t="s">
        <v>272</v>
      </c>
      <c r="I483" s="16">
        <v>0</v>
      </c>
      <c r="J483" s="17" t="s">
        <v>94</v>
      </c>
      <c r="K483" s="26">
        <v>2013</v>
      </c>
      <c r="L483" s="41"/>
      <c r="S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spans="1:34">
      <c r="C484" s="76"/>
      <c r="D484" s="75"/>
      <c r="E484" s="76"/>
      <c r="F484" s="75"/>
      <c r="I484" s="43"/>
      <c r="J484" s="17" t="s">
        <v>279</v>
      </c>
      <c r="K484" s="26">
        <f>SUM(K466:K483)</f>
        <v>30237</v>
      </c>
      <c r="L484" s="41"/>
      <c r="S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spans="1:34">
      <c r="J485" s="17" t="s">
        <v>278</v>
      </c>
      <c r="K485" s="135">
        <f>PRODUCT(K484/15)</f>
        <v>2015.8</v>
      </c>
      <c r="S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spans="1:34">
      <c r="S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spans="1:34">
      <c r="A487" s="19"/>
      <c r="B487" s="19"/>
      <c r="C487" s="19"/>
      <c r="D487" s="45"/>
      <c r="E487" s="31"/>
      <c r="F487" s="45"/>
      <c r="G487" s="19"/>
      <c r="H487" s="19"/>
      <c r="I487" s="19"/>
      <c r="J487" s="45"/>
      <c r="K487" s="136"/>
      <c r="L487" s="41"/>
      <c r="S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spans="1:34">
      <c r="A488" s="16" t="s">
        <v>445</v>
      </c>
      <c r="B488" s="16" t="s">
        <v>433</v>
      </c>
      <c r="C488" s="16">
        <v>2016</v>
      </c>
      <c r="D488" s="14" t="s">
        <v>197</v>
      </c>
      <c r="E488" s="49" t="s">
        <v>272</v>
      </c>
      <c r="F488" s="17" t="s">
        <v>344</v>
      </c>
      <c r="G488" s="16">
        <v>2</v>
      </c>
      <c r="H488" s="131" t="s">
        <v>272</v>
      </c>
      <c r="I488" s="16">
        <v>0</v>
      </c>
      <c r="J488" s="17" t="s">
        <v>599</v>
      </c>
      <c r="K488" s="26">
        <v>1161</v>
      </c>
      <c r="S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spans="1:34">
      <c r="A489" s="16" t="s">
        <v>449</v>
      </c>
      <c r="B489" s="16" t="s">
        <v>433</v>
      </c>
      <c r="C489" s="16">
        <v>2016</v>
      </c>
      <c r="D489" s="17" t="s">
        <v>344</v>
      </c>
      <c r="E489" s="49" t="s">
        <v>272</v>
      </c>
      <c r="F489" s="14" t="s">
        <v>197</v>
      </c>
      <c r="G489" s="16">
        <v>0</v>
      </c>
      <c r="H489" s="131" t="s">
        <v>272</v>
      </c>
      <c r="I489" s="16">
        <v>1</v>
      </c>
      <c r="J489" s="17" t="s">
        <v>363</v>
      </c>
      <c r="K489" s="26">
        <v>1180</v>
      </c>
      <c r="S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spans="1:34">
      <c r="A490" s="16" t="s">
        <v>447</v>
      </c>
      <c r="B490" s="16" t="s">
        <v>433</v>
      </c>
      <c r="C490" s="16">
        <v>2016</v>
      </c>
      <c r="D490" s="14" t="s">
        <v>197</v>
      </c>
      <c r="E490" s="49" t="s">
        <v>272</v>
      </c>
      <c r="F490" s="17" t="s">
        <v>344</v>
      </c>
      <c r="G490" s="16">
        <v>2</v>
      </c>
      <c r="H490" s="131" t="s">
        <v>272</v>
      </c>
      <c r="I490" s="16">
        <v>0</v>
      </c>
      <c r="J490" s="17" t="s">
        <v>605</v>
      </c>
      <c r="K490" s="26">
        <v>1514</v>
      </c>
      <c r="S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spans="1:34">
      <c r="S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spans="1:34">
      <c r="A492" s="16" t="s">
        <v>445</v>
      </c>
      <c r="B492" s="16" t="s">
        <v>433</v>
      </c>
      <c r="C492" s="16">
        <v>2016</v>
      </c>
      <c r="D492" s="14" t="s">
        <v>286</v>
      </c>
      <c r="E492" s="49" t="s">
        <v>272</v>
      </c>
      <c r="F492" s="17" t="s">
        <v>282</v>
      </c>
      <c r="G492" s="16">
        <v>2</v>
      </c>
      <c r="H492" s="131" t="s">
        <v>272</v>
      </c>
      <c r="I492" s="16">
        <v>0</v>
      </c>
      <c r="J492" s="17" t="s">
        <v>372</v>
      </c>
      <c r="K492" s="26">
        <v>1016</v>
      </c>
      <c r="S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spans="1:34">
      <c r="A493" s="16" t="s">
        <v>449</v>
      </c>
      <c r="B493" s="16" t="s">
        <v>433</v>
      </c>
      <c r="C493" s="16">
        <v>2016</v>
      </c>
      <c r="D493" s="17" t="s">
        <v>282</v>
      </c>
      <c r="E493" s="49" t="s">
        <v>272</v>
      </c>
      <c r="F493" s="14" t="s">
        <v>286</v>
      </c>
      <c r="G493" s="16">
        <v>0</v>
      </c>
      <c r="H493" s="131" t="s">
        <v>272</v>
      </c>
      <c r="I493" s="16">
        <v>2</v>
      </c>
      <c r="J493" s="17" t="s">
        <v>602</v>
      </c>
      <c r="K493" s="26">
        <v>1030</v>
      </c>
      <c r="S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spans="1:34">
      <c r="A494" s="16" t="s">
        <v>447</v>
      </c>
      <c r="B494" s="16" t="s">
        <v>433</v>
      </c>
      <c r="C494" s="16">
        <v>2016</v>
      </c>
      <c r="D494" s="14" t="s">
        <v>286</v>
      </c>
      <c r="E494" s="49" t="s">
        <v>272</v>
      </c>
      <c r="F494" s="17" t="s">
        <v>282</v>
      </c>
      <c r="G494" s="16">
        <v>1</v>
      </c>
      <c r="H494" s="131" t="s">
        <v>272</v>
      </c>
      <c r="I494" s="16">
        <v>0</v>
      </c>
      <c r="J494" s="17" t="s">
        <v>1</v>
      </c>
      <c r="K494" s="26">
        <v>1498</v>
      </c>
      <c r="S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spans="1:34">
      <c r="S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spans="1:34">
      <c r="A496" s="16" t="s">
        <v>445</v>
      </c>
      <c r="B496" s="16" t="s">
        <v>433</v>
      </c>
      <c r="C496" s="16">
        <v>2016</v>
      </c>
      <c r="D496" s="17" t="s">
        <v>334</v>
      </c>
      <c r="E496" s="49" t="s">
        <v>272</v>
      </c>
      <c r="F496" s="14" t="s">
        <v>122</v>
      </c>
      <c r="G496" s="16">
        <v>0</v>
      </c>
      <c r="H496" s="131" t="s">
        <v>272</v>
      </c>
      <c r="I496" s="16">
        <v>2</v>
      </c>
      <c r="J496" s="17" t="s">
        <v>600</v>
      </c>
      <c r="K496" s="26">
        <v>967</v>
      </c>
      <c r="S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spans="1:34">
      <c r="A497" s="16" t="s">
        <v>449</v>
      </c>
      <c r="B497" s="16" t="s">
        <v>433</v>
      </c>
      <c r="C497" s="16">
        <v>2016</v>
      </c>
      <c r="D497" s="17" t="s">
        <v>122</v>
      </c>
      <c r="E497" s="49" t="s">
        <v>272</v>
      </c>
      <c r="F497" s="14" t="s">
        <v>334</v>
      </c>
      <c r="G497" s="16">
        <v>0</v>
      </c>
      <c r="H497" s="131" t="s">
        <v>272</v>
      </c>
      <c r="I497" s="16">
        <v>2</v>
      </c>
      <c r="J497" s="17" t="s">
        <v>180</v>
      </c>
      <c r="K497" s="26">
        <v>1641</v>
      </c>
      <c r="S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spans="1:34">
      <c r="A498" s="16" t="s">
        <v>447</v>
      </c>
      <c r="B498" s="16" t="s">
        <v>433</v>
      </c>
      <c r="C498" s="16">
        <v>2016</v>
      </c>
      <c r="D498" s="14" t="s">
        <v>334</v>
      </c>
      <c r="E498" s="49" t="s">
        <v>272</v>
      </c>
      <c r="F498" s="17" t="s">
        <v>122</v>
      </c>
      <c r="G498" s="16">
        <v>1</v>
      </c>
      <c r="H498" s="131" t="s">
        <v>272</v>
      </c>
      <c r="I498" s="16">
        <v>0</v>
      </c>
      <c r="J498" s="17" t="s">
        <v>35</v>
      </c>
      <c r="K498" s="26">
        <v>608</v>
      </c>
      <c r="S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spans="1:34">
      <c r="A499" s="16" t="s">
        <v>458</v>
      </c>
      <c r="B499" s="16" t="s">
        <v>433</v>
      </c>
      <c r="C499" s="16">
        <v>2016</v>
      </c>
      <c r="D499" s="17" t="s">
        <v>122</v>
      </c>
      <c r="E499" s="49" t="s">
        <v>272</v>
      </c>
      <c r="F499" s="14" t="s">
        <v>334</v>
      </c>
      <c r="G499" s="16">
        <v>0</v>
      </c>
      <c r="H499" s="131" t="s">
        <v>272</v>
      </c>
      <c r="I499" s="16">
        <v>2</v>
      </c>
      <c r="J499" s="17" t="s">
        <v>174</v>
      </c>
      <c r="K499" s="26">
        <v>1484</v>
      </c>
      <c r="S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spans="1:34">
      <c r="A500" s="16"/>
      <c r="B500" s="16"/>
      <c r="C500" s="41"/>
      <c r="D500" s="14"/>
      <c r="E500" s="49"/>
      <c r="F500" s="17"/>
      <c r="G500" s="16"/>
      <c r="H500" s="38"/>
      <c r="I500" s="16"/>
      <c r="J500" s="17"/>
      <c r="K500" s="26"/>
      <c r="S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spans="1:34">
      <c r="A501" s="16" t="s">
        <v>445</v>
      </c>
      <c r="B501" s="16" t="s">
        <v>433</v>
      </c>
      <c r="C501" s="16">
        <v>2016</v>
      </c>
      <c r="D501" s="14" t="s">
        <v>158</v>
      </c>
      <c r="E501" s="49" t="s">
        <v>272</v>
      </c>
      <c r="F501" s="17" t="s">
        <v>541</v>
      </c>
      <c r="G501" s="16">
        <v>2</v>
      </c>
      <c r="H501" s="131" t="s">
        <v>272</v>
      </c>
      <c r="I501" s="16">
        <v>0</v>
      </c>
      <c r="J501" s="17" t="s">
        <v>601</v>
      </c>
      <c r="K501" s="26">
        <v>1014</v>
      </c>
      <c r="S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spans="1:34">
      <c r="A502" s="16" t="s">
        <v>449</v>
      </c>
      <c r="B502" s="16" t="s">
        <v>433</v>
      </c>
      <c r="C502" s="16">
        <v>2016</v>
      </c>
      <c r="D502" s="14" t="s">
        <v>541</v>
      </c>
      <c r="E502" s="49" t="s">
        <v>272</v>
      </c>
      <c r="F502" s="17" t="s">
        <v>158</v>
      </c>
      <c r="G502" s="16">
        <v>2</v>
      </c>
      <c r="H502" s="131" t="s">
        <v>272</v>
      </c>
      <c r="I502" s="16">
        <v>0</v>
      </c>
      <c r="J502" s="17" t="s">
        <v>603</v>
      </c>
      <c r="K502" s="26">
        <v>1578</v>
      </c>
      <c r="S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spans="1:34">
      <c r="A503" s="16" t="s">
        <v>447</v>
      </c>
      <c r="B503" s="16" t="s">
        <v>433</v>
      </c>
      <c r="C503" s="16">
        <v>2016</v>
      </c>
      <c r="D503" s="14" t="s">
        <v>158</v>
      </c>
      <c r="E503" s="49" t="s">
        <v>272</v>
      </c>
      <c r="F503" s="17" t="s">
        <v>541</v>
      </c>
      <c r="G503" s="16">
        <v>2</v>
      </c>
      <c r="H503" s="131" t="s">
        <v>272</v>
      </c>
      <c r="I503" s="16">
        <v>1</v>
      </c>
      <c r="J503" s="17" t="s">
        <v>604</v>
      </c>
      <c r="K503" s="26">
        <v>1608</v>
      </c>
      <c r="S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spans="1:34">
      <c r="A504" s="16" t="s">
        <v>458</v>
      </c>
      <c r="B504" s="16" t="s">
        <v>433</v>
      </c>
      <c r="C504" s="16">
        <v>2016</v>
      </c>
      <c r="D504" s="17" t="s">
        <v>541</v>
      </c>
      <c r="E504" s="49" t="s">
        <v>272</v>
      </c>
      <c r="F504" s="14" t="s">
        <v>158</v>
      </c>
      <c r="G504" s="16">
        <v>0</v>
      </c>
      <c r="H504" s="131" t="s">
        <v>272</v>
      </c>
      <c r="I504" s="16">
        <v>2</v>
      </c>
      <c r="J504" s="17" t="s">
        <v>606</v>
      </c>
      <c r="K504" s="26">
        <v>1858</v>
      </c>
      <c r="S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spans="1:34">
      <c r="J505" s="17" t="s">
        <v>279</v>
      </c>
      <c r="K505" s="26">
        <f>SUM(K488:K504)</f>
        <v>18157</v>
      </c>
      <c r="S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spans="1:34">
      <c r="J506" s="17" t="s">
        <v>278</v>
      </c>
      <c r="K506" s="135">
        <f>PRODUCT(K505/14)</f>
        <v>1296.9285714285713</v>
      </c>
      <c r="S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spans="1:34">
      <c r="S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spans="1:34">
      <c r="S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spans="1:34">
      <c r="S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spans="1:34">
      <c r="S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spans="1:34">
      <c r="S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spans="1:34">
      <c r="S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spans="19:34">
      <c r="S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spans="19:34">
      <c r="S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spans="19:34">
      <c r="S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spans="19:34">
      <c r="S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spans="19:34">
      <c r="S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spans="19:34">
      <c r="S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spans="19:34">
      <c r="S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spans="19:34">
      <c r="S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spans="19:34">
      <c r="S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spans="19:34">
      <c r="S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spans="19:34">
      <c r="S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spans="19:34">
      <c r="S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spans="19:34">
      <c r="S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spans="19:34">
      <c r="S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spans="19:34">
      <c r="S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spans="19:34">
      <c r="S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spans="19:34">
      <c r="S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spans="19:34">
      <c r="S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spans="19:34">
      <c r="S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spans="19:34">
      <c r="S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spans="19:34">
      <c r="S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spans="19:34">
      <c r="S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spans="19:34">
      <c r="S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spans="19:34">
      <c r="S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spans="19:34">
      <c r="S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spans="19:34">
      <c r="S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spans="19:34">
      <c r="S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spans="19:34">
      <c r="S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spans="19:34">
      <c r="S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spans="19:34">
      <c r="S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spans="19:34">
      <c r="S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spans="19:34">
      <c r="S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spans="19:34">
      <c r="S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spans="19:34">
      <c r="S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spans="19:34">
      <c r="S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spans="19:34">
      <c r="S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spans="19:34">
      <c r="S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spans="19:34">
      <c r="S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spans="19:34">
      <c r="S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spans="19:34">
      <c r="S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spans="19:34">
      <c r="S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spans="19:34">
      <c r="S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spans="19:34">
      <c r="S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spans="19:34">
      <c r="S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spans="19:34">
      <c r="S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spans="19:34">
      <c r="S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spans="19:34">
      <c r="S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spans="19:34">
      <c r="S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spans="19:34">
      <c r="S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spans="19:34">
      <c r="S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spans="19:34">
      <c r="S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spans="19:34">
      <c r="S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spans="19:34">
      <c r="S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spans="19:34">
      <c r="S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spans="19:34">
      <c r="S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spans="19:34">
      <c r="S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spans="19:34">
      <c r="S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spans="19:34">
      <c r="S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spans="19:34">
      <c r="S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spans="19:34">
      <c r="S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spans="19:34">
      <c r="S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spans="19:34">
      <c r="S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spans="19:34">
      <c r="S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spans="19:34">
      <c r="S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spans="19:34">
      <c r="S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spans="19:34">
      <c r="S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spans="19:34">
      <c r="S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spans="19:34">
      <c r="S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spans="19:34">
      <c r="S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spans="19:34">
      <c r="S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spans="19:34">
      <c r="S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spans="19:34">
      <c r="S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spans="19:34">
      <c r="S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spans="19:34">
      <c r="S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spans="19:34">
      <c r="S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spans="19:34">
      <c r="S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spans="19:34">
      <c r="S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spans="19:34">
      <c r="S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spans="19:34">
      <c r="S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spans="19:34">
      <c r="S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spans="19:34">
      <c r="S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spans="19:34">
      <c r="S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spans="19:34">
      <c r="S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spans="19:34">
      <c r="S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spans="19:34">
      <c r="S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spans="19:34">
      <c r="S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spans="19:34">
      <c r="S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spans="19:34">
      <c r="S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spans="19:34">
      <c r="S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spans="19:34">
      <c r="S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spans="19:34">
      <c r="S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spans="19:34">
      <c r="S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spans="19:34">
      <c r="S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spans="19:34">
      <c r="S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spans="19:34">
      <c r="S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spans="19:34">
      <c r="S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spans="19:34">
      <c r="S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spans="19:34">
      <c r="S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spans="19:34">
      <c r="S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spans="19:34">
      <c r="S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spans="19:34">
      <c r="S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spans="19:34">
      <c r="S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spans="19:34">
      <c r="S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spans="19:34">
      <c r="S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spans="19:34">
      <c r="S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spans="19:34">
      <c r="S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spans="19:34">
      <c r="S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spans="19:34">
      <c r="S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spans="19:34">
      <c r="S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spans="19:34">
      <c r="S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spans="19:34">
      <c r="S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spans="19:34">
      <c r="S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spans="19:34">
      <c r="S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spans="19:34">
      <c r="S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spans="19:34">
      <c r="S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spans="19:34">
      <c r="S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spans="19:34">
      <c r="S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spans="19:34">
      <c r="S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spans="19:34">
      <c r="S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spans="19:34">
      <c r="S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spans="19:34">
      <c r="S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spans="19:34">
      <c r="S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spans="19:34">
      <c r="S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spans="19:34">
      <c r="S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spans="19:34">
      <c r="S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spans="19:34">
      <c r="S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spans="19:34">
      <c r="S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spans="19:34">
      <c r="S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spans="19:34">
      <c r="S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spans="19:34">
      <c r="S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spans="19:34">
      <c r="S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spans="19:34">
      <c r="S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spans="19:34">
      <c r="S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spans="19:34">
      <c r="S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spans="19:34">
      <c r="S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spans="19:34">
      <c r="S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spans="19:34">
      <c r="S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spans="19:34">
      <c r="S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spans="19:34">
      <c r="S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spans="19:34">
      <c r="S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spans="19:34">
      <c r="S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spans="19:34">
      <c r="S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spans="19:34">
      <c r="S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spans="19:34">
      <c r="S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spans="19:34">
      <c r="S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spans="19:34">
      <c r="S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spans="19:34">
      <c r="S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spans="19:34">
      <c r="S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spans="19:34">
      <c r="S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spans="19:34">
      <c r="S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spans="19:34">
      <c r="S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spans="19:34">
      <c r="S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spans="19:34">
      <c r="S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spans="19:34">
      <c r="S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spans="19:34">
      <c r="S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spans="19:34">
      <c r="S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spans="19:34">
      <c r="S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spans="19:34">
      <c r="S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spans="19:34">
      <c r="S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spans="19:34">
      <c r="S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spans="19:34">
      <c r="S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spans="19:34">
      <c r="S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spans="19:34">
      <c r="S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spans="19:34">
      <c r="S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spans="19:34">
      <c r="S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spans="19:34">
      <c r="S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spans="19:34">
      <c r="S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spans="19:34">
      <c r="S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spans="19:34">
      <c r="S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spans="19:34">
      <c r="S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spans="19:34">
      <c r="S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spans="19:34">
      <c r="S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spans="19:34">
      <c r="S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spans="19:34">
      <c r="S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spans="19:34">
      <c r="S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spans="19:34">
      <c r="S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spans="19:34">
      <c r="S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spans="19:34">
      <c r="S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spans="19:34">
      <c r="S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spans="19:34">
      <c r="S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</row>
    <row r="693" spans="19:34">
      <c r="S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spans="19:34">
      <c r="S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spans="19:34">
      <c r="S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spans="19:34">
      <c r="S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spans="19:34">
      <c r="S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spans="19:34">
      <c r="S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spans="19:34">
      <c r="S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spans="19:34">
      <c r="S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spans="19:34">
      <c r="S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spans="19:34">
      <c r="S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spans="19:34">
      <c r="S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spans="19:34">
      <c r="S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spans="19:34">
      <c r="S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spans="19:34">
      <c r="S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spans="19:34">
      <c r="S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spans="19:34">
      <c r="S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spans="19:34">
      <c r="S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spans="19:34">
      <c r="S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spans="19:34">
      <c r="S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spans="19:34">
      <c r="S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spans="19:34">
      <c r="S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spans="19:34">
      <c r="S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spans="19:34">
      <c r="S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spans="19:34">
      <c r="S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spans="19:34">
      <c r="S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spans="19:34">
      <c r="S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spans="19:34">
      <c r="S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spans="19:34">
      <c r="S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spans="19:34">
      <c r="S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spans="19:34">
      <c r="S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spans="19:34">
      <c r="S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spans="19:34">
      <c r="S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spans="19:34">
      <c r="S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spans="19:34">
      <c r="S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spans="19:34">
      <c r="S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spans="19:34">
      <c r="S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spans="19:34">
      <c r="S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spans="19:34">
      <c r="S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spans="19:34">
      <c r="S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spans="19:34">
      <c r="S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spans="19:34">
      <c r="S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spans="19:34">
      <c r="S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spans="19:34">
      <c r="S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spans="19:34">
      <c r="S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spans="19:34">
      <c r="S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spans="19:34">
      <c r="S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spans="19:34">
      <c r="S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spans="19:34">
      <c r="S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spans="19:34">
      <c r="S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spans="19:34">
      <c r="S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spans="19:34">
      <c r="S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spans="19:34">
      <c r="S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spans="19:34">
      <c r="S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spans="19:34">
      <c r="S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spans="19:34">
      <c r="S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spans="19:34">
      <c r="S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spans="19:34">
      <c r="S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spans="19:34">
      <c r="S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spans="19:34">
      <c r="S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spans="19:34">
      <c r="S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spans="19:34">
      <c r="S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spans="19:34">
      <c r="S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spans="19:34">
      <c r="S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spans="19:34">
      <c r="S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spans="19:34">
      <c r="S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spans="19:34">
      <c r="S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spans="19:34">
      <c r="S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spans="19:34">
      <c r="S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spans="19:34">
      <c r="S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spans="19:34">
      <c r="S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spans="19:34">
      <c r="S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</row>
    <row r="764" spans="19:34">
      <c r="S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spans="19:34">
      <c r="S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spans="19:34">
      <c r="S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spans="19:34">
      <c r="S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spans="19:34">
      <c r="S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spans="19:34">
      <c r="S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spans="19:34">
      <c r="S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spans="19:34">
      <c r="S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spans="19:34">
      <c r="S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spans="19:34">
      <c r="S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spans="19:34">
      <c r="S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spans="19:34">
      <c r="S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spans="19:34">
      <c r="S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spans="19:34">
      <c r="S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spans="19:34">
      <c r="S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spans="19:34">
      <c r="S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spans="19:34">
      <c r="S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spans="19:34">
      <c r="S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spans="19:34">
      <c r="S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spans="19:34">
      <c r="S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spans="19:34">
      <c r="S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spans="19:34">
      <c r="S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spans="19:34">
      <c r="S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spans="19:34">
      <c r="S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spans="19:34">
      <c r="S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</sheetData>
  <sortState ref="M34:R59">
    <sortCondition descending="1" ref="O34:O59"/>
    <sortCondition descending="1" ref="Q34:Q59"/>
  </sortState>
  <phoneticPr fontId="2" type="noConversion"/>
  <pageMargins left="0.75" right="0.75" top="1" bottom="1" header="0.4921259845" footer="0.4921259845"/>
  <pageSetup paperSize="9" orientation="portrait" horizontalDpi="4294967293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3"/>
  <sheetViews>
    <sheetView zoomScale="90" zoomScaleNormal="90" zoomScalePageLayoutView="90" workbookViewId="0">
      <selection activeCell="A2" sqref="A2"/>
    </sheetView>
  </sheetViews>
  <sheetFormatPr baseColWidth="10" defaultColWidth="8.7109375" defaultRowHeight="13" x14ac:dyDescent="0"/>
  <cols>
    <col min="1" max="1" width="3.7109375" style="3" customWidth="1"/>
    <col min="2" max="2" width="3.42578125" style="3" customWidth="1"/>
    <col min="3" max="3" width="5.42578125" style="3" customWidth="1"/>
    <col min="4" max="4" width="23" style="4" customWidth="1"/>
    <col min="5" max="5" width="1.28515625" style="3" customWidth="1"/>
    <col min="6" max="6" width="22.5703125" style="4" customWidth="1"/>
    <col min="7" max="7" width="3.42578125" style="3" customWidth="1"/>
    <col min="8" max="8" width="1.42578125" style="3" customWidth="1"/>
    <col min="9" max="9" width="3.42578125" style="3" customWidth="1"/>
    <col min="10" max="10" width="16.28515625" style="5" customWidth="1"/>
    <col min="11" max="11" width="5.28515625" style="5" customWidth="1"/>
    <col min="12" max="12" width="1.5703125" style="2" customWidth="1"/>
    <col min="13" max="13" width="22.28515625" style="5" customWidth="1"/>
    <col min="14" max="17" width="8.7109375" style="5"/>
    <col min="18" max="18" width="1.42578125" customWidth="1"/>
    <col min="19" max="19" width="3.5703125" style="16" customWidth="1"/>
    <col min="20" max="20" width="1.140625" style="16" customWidth="1"/>
    <col min="21" max="21" width="3.7109375" style="3" customWidth="1"/>
    <col min="22" max="22" width="3.42578125" style="3" customWidth="1"/>
    <col min="23" max="23" width="5.42578125" style="3" customWidth="1"/>
    <col min="24" max="24" width="19.85546875" style="4" customWidth="1"/>
    <col min="25" max="25" width="1.28515625" style="3" customWidth="1"/>
    <col min="26" max="26" width="18.42578125" style="4" customWidth="1"/>
    <col min="27" max="27" width="3.42578125" style="3" customWidth="1"/>
    <col min="28" max="28" width="1.42578125" style="3" customWidth="1"/>
    <col min="29" max="29" width="3.42578125" style="3" customWidth="1"/>
    <col min="30" max="30" width="16.28515625" style="5" customWidth="1"/>
    <col min="31" max="31" width="6.5703125" style="5" customWidth="1"/>
  </cols>
  <sheetData>
    <row r="1" spans="1:31" s="8" customFormat="1" ht="18.75" customHeight="1">
      <c r="A1" s="88" t="s">
        <v>723</v>
      </c>
      <c r="B1" s="6"/>
      <c r="C1" s="7"/>
      <c r="D1" s="6"/>
      <c r="E1" s="6"/>
      <c r="F1" s="7"/>
      <c r="G1" s="6"/>
      <c r="H1" s="6"/>
      <c r="I1" s="6"/>
      <c r="J1" s="9"/>
      <c r="K1" s="9"/>
      <c r="M1" s="9"/>
      <c r="N1" s="9"/>
      <c r="O1" s="9"/>
      <c r="P1" s="9"/>
      <c r="Q1" s="9"/>
      <c r="S1" s="16" t="s">
        <v>722</v>
      </c>
      <c r="T1" s="68"/>
      <c r="U1" s="154" t="s">
        <v>620</v>
      </c>
      <c r="V1" s="157"/>
      <c r="W1" s="158"/>
      <c r="X1" s="157"/>
      <c r="Y1" s="6"/>
      <c r="Z1" s="7"/>
      <c r="AA1" s="6"/>
      <c r="AB1" s="6"/>
      <c r="AC1" s="6"/>
      <c r="AD1" s="9"/>
      <c r="AE1" s="9"/>
    </row>
    <row r="2" spans="1:31" s="12" customFormat="1">
      <c r="A2" s="19"/>
      <c r="B2" s="19"/>
      <c r="C2" s="19"/>
      <c r="D2" s="45"/>
      <c r="E2" s="31"/>
      <c r="F2" s="45"/>
      <c r="G2" s="19"/>
      <c r="H2" s="19"/>
      <c r="I2" s="19"/>
      <c r="J2" s="19"/>
      <c r="K2" s="45"/>
      <c r="M2" s="47" t="s">
        <v>496</v>
      </c>
      <c r="N2" s="16" t="s">
        <v>607</v>
      </c>
      <c r="O2" s="16" t="s">
        <v>425</v>
      </c>
      <c r="P2" s="16" t="s">
        <v>428</v>
      </c>
      <c r="Q2" s="16" t="s">
        <v>429</v>
      </c>
      <c r="S2" s="16">
        <v>23</v>
      </c>
      <c r="T2" s="16"/>
      <c r="U2" s="16">
        <v>20</v>
      </c>
      <c r="V2" s="16">
        <v>8</v>
      </c>
      <c r="W2" s="16">
        <v>2013</v>
      </c>
      <c r="X2" s="132" t="s">
        <v>197</v>
      </c>
      <c r="Y2" s="49" t="s">
        <v>272</v>
      </c>
      <c r="Z2" s="129" t="s">
        <v>345</v>
      </c>
      <c r="AA2" s="16">
        <v>25</v>
      </c>
      <c r="AB2" s="131" t="s">
        <v>272</v>
      </c>
      <c r="AC2" s="16">
        <v>2</v>
      </c>
      <c r="AD2" s="17" t="s">
        <v>619</v>
      </c>
      <c r="AE2" s="26">
        <v>2970</v>
      </c>
    </row>
    <row r="3" spans="1:31" s="12" customFormat="1">
      <c r="A3" s="16">
        <v>19</v>
      </c>
      <c r="B3" s="16" t="s">
        <v>433</v>
      </c>
      <c r="C3" s="16">
        <v>1987</v>
      </c>
      <c r="D3" s="17" t="s">
        <v>281</v>
      </c>
      <c r="E3" s="24" t="s">
        <v>272</v>
      </c>
      <c r="F3" s="14" t="s">
        <v>282</v>
      </c>
      <c r="G3" s="16">
        <v>4</v>
      </c>
      <c r="H3" s="24" t="s">
        <v>272</v>
      </c>
      <c r="I3" s="16">
        <v>5</v>
      </c>
      <c r="J3" s="41"/>
      <c r="K3" s="41">
        <v>1828</v>
      </c>
      <c r="M3" s="17" t="s">
        <v>286</v>
      </c>
      <c r="N3" s="16">
        <v>26</v>
      </c>
      <c r="O3" s="16">
        <v>88</v>
      </c>
      <c r="P3" s="27">
        <v>66</v>
      </c>
      <c r="Q3" s="141">
        <f t="shared" ref="Q3:Q22" si="0">PRODUCT(P3/O3)</f>
        <v>0.75</v>
      </c>
      <c r="S3" s="16">
        <v>17</v>
      </c>
      <c r="T3" s="16"/>
      <c r="U3" s="16">
        <v>27</v>
      </c>
      <c r="V3" s="16">
        <v>8</v>
      </c>
      <c r="W3" s="16">
        <v>2013</v>
      </c>
      <c r="X3" s="132" t="s">
        <v>197</v>
      </c>
      <c r="Y3" s="49" t="s">
        <v>272</v>
      </c>
      <c r="Z3" s="129" t="s">
        <v>345</v>
      </c>
      <c r="AA3" s="16">
        <v>17</v>
      </c>
      <c r="AB3" s="131" t="s">
        <v>272</v>
      </c>
      <c r="AC3" s="16">
        <v>0</v>
      </c>
      <c r="AD3" s="17" t="s">
        <v>619</v>
      </c>
      <c r="AE3" s="26">
        <v>3462</v>
      </c>
    </row>
    <row r="4" spans="1:31" s="12" customFormat="1">
      <c r="A4" s="16" t="s">
        <v>459</v>
      </c>
      <c r="B4" s="16" t="s">
        <v>433</v>
      </c>
      <c r="C4" s="16">
        <v>1987</v>
      </c>
      <c r="D4" s="17" t="s">
        <v>282</v>
      </c>
      <c r="E4" s="24" t="s">
        <v>272</v>
      </c>
      <c r="F4" s="14" t="s">
        <v>281</v>
      </c>
      <c r="G4" s="16">
        <v>3</v>
      </c>
      <c r="H4" s="24" t="s">
        <v>272</v>
      </c>
      <c r="I4" s="16">
        <v>5</v>
      </c>
      <c r="J4" s="41"/>
      <c r="K4" s="41">
        <v>3265</v>
      </c>
      <c r="M4" s="17" t="s">
        <v>197</v>
      </c>
      <c r="N4" s="16">
        <v>8</v>
      </c>
      <c r="O4" s="16">
        <v>29</v>
      </c>
      <c r="P4" s="27">
        <v>21</v>
      </c>
      <c r="Q4" s="141">
        <f>PRODUCT(P4/O4)</f>
        <v>0.72413793103448276</v>
      </c>
      <c r="S4" s="16">
        <v>16</v>
      </c>
      <c r="T4" s="16"/>
      <c r="U4" s="16">
        <v>27</v>
      </c>
      <c r="V4" s="16">
        <v>8</v>
      </c>
      <c r="W4" s="16">
        <v>1995</v>
      </c>
      <c r="X4" s="14" t="s">
        <v>286</v>
      </c>
      <c r="Y4" s="24" t="s">
        <v>272</v>
      </c>
      <c r="Z4" s="17" t="s">
        <v>369</v>
      </c>
      <c r="AA4" s="16">
        <v>19</v>
      </c>
      <c r="AB4" s="64" t="s">
        <v>272</v>
      </c>
      <c r="AC4" s="16">
        <v>3</v>
      </c>
      <c r="AD4" s="41" t="s">
        <v>619</v>
      </c>
      <c r="AE4" s="83">
        <v>2297</v>
      </c>
    </row>
    <row r="5" spans="1:31" s="12" customFormat="1">
      <c r="A5" s="16"/>
      <c r="B5" s="16"/>
      <c r="C5" s="16"/>
      <c r="D5" s="17"/>
      <c r="E5" s="24"/>
      <c r="F5" s="17"/>
      <c r="G5" s="16"/>
      <c r="H5" s="24"/>
      <c r="I5" s="16"/>
      <c r="J5" s="41"/>
      <c r="K5" s="41"/>
      <c r="M5" s="17" t="s">
        <v>282</v>
      </c>
      <c r="N5" s="16">
        <v>17</v>
      </c>
      <c r="O5" s="16">
        <v>55</v>
      </c>
      <c r="P5" s="27">
        <v>20</v>
      </c>
      <c r="Q5" s="141">
        <f>PRODUCT(P5/O5)</f>
        <v>0.36363636363636365</v>
      </c>
      <c r="S5" s="16">
        <v>15</v>
      </c>
      <c r="T5" s="16"/>
      <c r="U5" s="16">
        <v>28</v>
      </c>
      <c r="V5" s="16">
        <v>8</v>
      </c>
      <c r="W5" s="16">
        <v>2015</v>
      </c>
      <c r="X5" s="14" t="s">
        <v>197</v>
      </c>
      <c r="Y5" s="49" t="s">
        <v>272</v>
      </c>
      <c r="Z5" s="17" t="s">
        <v>370</v>
      </c>
      <c r="AA5" s="16">
        <v>17</v>
      </c>
      <c r="AB5" s="131" t="s">
        <v>272</v>
      </c>
      <c r="AC5" s="16">
        <v>2</v>
      </c>
      <c r="AD5" s="17" t="s">
        <v>619</v>
      </c>
      <c r="AE5" s="26">
        <v>2179</v>
      </c>
    </row>
    <row r="6" spans="1:31" s="12" customFormat="1">
      <c r="A6" s="16">
        <v>19</v>
      </c>
      <c r="B6" s="16" t="s">
        <v>433</v>
      </c>
      <c r="C6" s="16">
        <v>1987</v>
      </c>
      <c r="D6" s="17" t="s">
        <v>287</v>
      </c>
      <c r="E6" s="24" t="s">
        <v>272</v>
      </c>
      <c r="F6" s="14" t="s">
        <v>369</v>
      </c>
      <c r="G6" s="16">
        <v>2</v>
      </c>
      <c r="H6" s="24" t="s">
        <v>272</v>
      </c>
      <c r="I6" s="16">
        <v>6</v>
      </c>
      <c r="J6" s="41"/>
      <c r="K6" s="41">
        <v>3192</v>
      </c>
      <c r="M6" s="17" t="s">
        <v>344</v>
      </c>
      <c r="N6" s="16">
        <v>8</v>
      </c>
      <c r="O6" s="16">
        <v>30</v>
      </c>
      <c r="P6" s="27">
        <v>19</v>
      </c>
      <c r="Q6" s="141">
        <f>PRODUCT(P6/O6)</f>
        <v>0.6333333333333333</v>
      </c>
      <c r="S6" s="16">
        <v>15</v>
      </c>
      <c r="T6" s="16"/>
      <c r="U6" s="16">
        <v>31</v>
      </c>
      <c r="V6" s="16">
        <v>8</v>
      </c>
      <c r="W6" s="16">
        <v>2015</v>
      </c>
      <c r="X6" s="14" t="s">
        <v>197</v>
      </c>
      <c r="Y6" s="49" t="s">
        <v>272</v>
      </c>
      <c r="Z6" s="17" t="s">
        <v>370</v>
      </c>
      <c r="AA6" s="16">
        <v>18</v>
      </c>
      <c r="AB6" s="131" t="s">
        <v>272</v>
      </c>
      <c r="AC6" s="16">
        <v>3</v>
      </c>
      <c r="AD6" s="17" t="s">
        <v>619</v>
      </c>
      <c r="AE6" s="26">
        <v>1882</v>
      </c>
    </row>
    <row r="7" spans="1:31" s="12" customFormat="1">
      <c r="A7" s="16" t="s">
        <v>459</v>
      </c>
      <c r="B7" s="16" t="s">
        <v>433</v>
      </c>
      <c r="C7" s="16">
        <v>1987</v>
      </c>
      <c r="D7" s="14" t="s">
        <v>369</v>
      </c>
      <c r="E7" s="24" t="s">
        <v>272</v>
      </c>
      <c r="F7" s="17" t="s">
        <v>287</v>
      </c>
      <c r="G7" s="16">
        <v>7</v>
      </c>
      <c r="H7" s="24" t="s">
        <v>272</v>
      </c>
      <c r="I7" s="16">
        <v>1</v>
      </c>
      <c r="J7" s="41"/>
      <c r="K7" s="41">
        <v>3330</v>
      </c>
      <c r="M7" s="17" t="s">
        <v>288</v>
      </c>
      <c r="N7" s="16">
        <v>7</v>
      </c>
      <c r="O7" s="16">
        <v>21</v>
      </c>
      <c r="P7" s="27">
        <v>11</v>
      </c>
      <c r="Q7" s="141">
        <f t="shared" si="0"/>
        <v>0.52380952380952384</v>
      </c>
      <c r="S7" s="16">
        <v>15</v>
      </c>
      <c r="T7" s="16"/>
      <c r="U7" s="16">
        <v>7</v>
      </c>
      <c r="V7" s="16">
        <v>9</v>
      </c>
      <c r="W7" s="16">
        <v>2002</v>
      </c>
      <c r="X7" s="46" t="s">
        <v>122</v>
      </c>
      <c r="Y7" s="65" t="s">
        <v>272</v>
      </c>
      <c r="Z7" s="53" t="s">
        <v>286</v>
      </c>
      <c r="AA7" s="54">
        <v>3</v>
      </c>
      <c r="AB7" s="66" t="s">
        <v>272</v>
      </c>
      <c r="AC7" s="49">
        <v>18</v>
      </c>
      <c r="AD7" s="46" t="s">
        <v>627</v>
      </c>
      <c r="AE7" s="84" t="s">
        <v>631</v>
      </c>
    </row>
    <row r="8" spans="1:31" s="12" customFormat="1">
      <c r="A8" s="16"/>
      <c r="B8" s="16"/>
      <c r="C8" s="16"/>
      <c r="D8" s="17"/>
      <c r="E8" s="24"/>
      <c r="F8" s="17"/>
      <c r="G8" s="16"/>
      <c r="H8" s="24"/>
      <c r="I8" s="16"/>
      <c r="J8" s="17" t="s">
        <v>279</v>
      </c>
      <c r="K8" s="41">
        <f>SUM(K3:K7)</f>
        <v>11615</v>
      </c>
      <c r="M8" s="17" t="s">
        <v>345</v>
      </c>
      <c r="N8" s="16">
        <v>10</v>
      </c>
      <c r="O8" s="16">
        <v>35</v>
      </c>
      <c r="P8" s="27">
        <v>11</v>
      </c>
      <c r="Q8" s="141">
        <f t="shared" si="0"/>
        <v>0.31428571428571428</v>
      </c>
    </row>
    <row r="9" spans="1:31" s="12" customFormat="1">
      <c r="A9" s="16"/>
      <c r="B9" s="16"/>
      <c r="C9" s="16"/>
      <c r="D9" s="41"/>
      <c r="E9" s="24"/>
      <c r="F9" s="17"/>
      <c r="G9" s="29"/>
      <c r="H9" s="24"/>
      <c r="I9" s="29"/>
      <c r="J9" s="17" t="s">
        <v>278</v>
      </c>
      <c r="K9" s="82">
        <f>PRODUCT(K8/4)</f>
        <v>2903.75</v>
      </c>
      <c r="M9" s="17" t="s">
        <v>287</v>
      </c>
      <c r="N9" s="16">
        <v>5</v>
      </c>
      <c r="O9" s="16">
        <v>11</v>
      </c>
      <c r="P9" s="27">
        <v>8</v>
      </c>
      <c r="Q9" s="141">
        <f t="shared" si="0"/>
        <v>0.72727272727272729</v>
      </c>
    </row>
    <row r="10" spans="1:31" s="12" customFormat="1">
      <c r="A10" s="16"/>
      <c r="B10" s="16"/>
      <c r="C10" s="16"/>
      <c r="D10" s="41"/>
      <c r="E10" s="24"/>
      <c r="F10" s="17"/>
      <c r="G10" s="29"/>
      <c r="H10" s="24"/>
      <c r="I10" s="29"/>
      <c r="J10" s="41"/>
      <c r="K10" s="82"/>
      <c r="M10" s="17" t="s">
        <v>369</v>
      </c>
      <c r="N10" s="16">
        <v>7</v>
      </c>
      <c r="O10" s="16">
        <v>23</v>
      </c>
      <c r="P10" s="27">
        <v>8</v>
      </c>
      <c r="Q10" s="141">
        <f t="shared" si="0"/>
        <v>0.34782608695652173</v>
      </c>
    </row>
    <row r="11" spans="1:31" s="12" customFormat="1">
      <c r="A11" s="19"/>
      <c r="B11" s="19"/>
      <c r="C11" s="19"/>
      <c r="D11" s="45"/>
      <c r="E11" s="31"/>
      <c r="F11" s="45"/>
      <c r="G11" s="19"/>
      <c r="H11" s="19"/>
      <c r="I11" s="19"/>
      <c r="J11" s="19"/>
      <c r="K11" s="45"/>
      <c r="M11" s="17" t="s">
        <v>285</v>
      </c>
      <c r="N11" s="16">
        <v>3</v>
      </c>
      <c r="O11" s="16">
        <v>15</v>
      </c>
      <c r="P11" s="27">
        <v>7</v>
      </c>
      <c r="Q11" s="141">
        <f t="shared" si="0"/>
        <v>0.46666666666666667</v>
      </c>
    </row>
    <row r="12" spans="1:31" s="12" customFormat="1">
      <c r="A12" s="16">
        <v>13</v>
      </c>
      <c r="B12" s="16" t="s">
        <v>433</v>
      </c>
      <c r="C12" s="16">
        <v>1988</v>
      </c>
      <c r="D12" s="17" t="s">
        <v>20</v>
      </c>
      <c r="E12" s="24" t="s">
        <v>272</v>
      </c>
      <c r="F12" s="14" t="s">
        <v>281</v>
      </c>
      <c r="G12" s="16">
        <v>4</v>
      </c>
      <c r="H12" s="24" t="s">
        <v>272</v>
      </c>
      <c r="I12" s="16">
        <v>10</v>
      </c>
      <c r="J12" s="41"/>
      <c r="K12" s="41">
        <v>2870</v>
      </c>
      <c r="M12" s="17" t="s">
        <v>281</v>
      </c>
      <c r="N12" s="16">
        <v>6</v>
      </c>
      <c r="O12" s="16">
        <v>13</v>
      </c>
      <c r="P12" s="27">
        <v>6</v>
      </c>
      <c r="Q12" s="141">
        <f t="shared" si="0"/>
        <v>0.46153846153846156</v>
      </c>
    </row>
    <row r="13" spans="1:31" s="12" customFormat="1">
      <c r="A13" s="16">
        <v>14</v>
      </c>
      <c r="B13" s="16" t="s">
        <v>433</v>
      </c>
      <c r="C13" s="16">
        <v>1988</v>
      </c>
      <c r="D13" s="14" t="s">
        <v>281</v>
      </c>
      <c r="E13" s="24" t="s">
        <v>272</v>
      </c>
      <c r="F13" s="17" t="s">
        <v>20</v>
      </c>
      <c r="G13" s="16">
        <v>5</v>
      </c>
      <c r="H13" s="24" t="s">
        <v>272</v>
      </c>
      <c r="I13" s="16">
        <v>2</v>
      </c>
      <c r="J13" s="41"/>
      <c r="K13" s="41">
        <v>1925</v>
      </c>
      <c r="M13" s="17" t="s">
        <v>158</v>
      </c>
      <c r="N13" s="16">
        <v>5</v>
      </c>
      <c r="O13" s="16">
        <v>15</v>
      </c>
      <c r="P13" s="27">
        <v>6</v>
      </c>
      <c r="Q13" s="141">
        <f t="shared" si="0"/>
        <v>0.4</v>
      </c>
    </row>
    <row r="14" spans="1:31" s="12" customFormat="1">
      <c r="A14" s="16"/>
      <c r="B14" s="16"/>
      <c r="C14" s="16"/>
      <c r="D14" s="17"/>
      <c r="E14" s="24"/>
      <c r="F14" s="17"/>
      <c r="G14" s="16"/>
      <c r="H14" s="24"/>
      <c r="I14" s="16"/>
      <c r="J14" s="41"/>
      <c r="K14" s="41"/>
      <c r="M14" s="17" t="s">
        <v>124</v>
      </c>
      <c r="N14" s="16">
        <v>1</v>
      </c>
      <c r="O14" s="16">
        <v>6</v>
      </c>
      <c r="P14" s="27">
        <v>4</v>
      </c>
      <c r="Q14" s="141">
        <f t="shared" si="0"/>
        <v>0.66666666666666663</v>
      </c>
    </row>
    <row r="15" spans="1:31" s="12" customFormat="1">
      <c r="A15" s="16">
        <v>13</v>
      </c>
      <c r="B15" s="16" t="s">
        <v>433</v>
      </c>
      <c r="C15" s="16">
        <v>1988</v>
      </c>
      <c r="D15" s="14" t="s">
        <v>369</v>
      </c>
      <c r="E15" s="24" t="s">
        <v>272</v>
      </c>
      <c r="F15" s="17" t="s">
        <v>280</v>
      </c>
      <c r="G15" s="16">
        <v>7</v>
      </c>
      <c r="H15" s="24" t="s">
        <v>272</v>
      </c>
      <c r="I15" s="16">
        <v>2</v>
      </c>
      <c r="J15" s="41"/>
      <c r="K15" s="41">
        <v>3175</v>
      </c>
      <c r="M15" s="17" t="s">
        <v>123</v>
      </c>
      <c r="N15" s="16">
        <v>1</v>
      </c>
      <c r="O15" s="16">
        <v>4</v>
      </c>
      <c r="P15" s="27">
        <v>3</v>
      </c>
      <c r="Q15" s="141">
        <f t="shared" si="0"/>
        <v>0.75</v>
      </c>
    </row>
    <row r="16" spans="1:31" s="12" customFormat="1">
      <c r="A16" s="16">
        <v>14</v>
      </c>
      <c r="B16" s="16" t="s">
        <v>433</v>
      </c>
      <c r="C16" s="16">
        <v>1988</v>
      </c>
      <c r="D16" s="14" t="s">
        <v>280</v>
      </c>
      <c r="E16" s="24" t="s">
        <v>272</v>
      </c>
      <c r="F16" s="17" t="s">
        <v>369</v>
      </c>
      <c r="G16" s="16">
        <v>6</v>
      </c>
      <c r="H16" s="24" t="s">
        <v>272</v>
      </c>
      <c r="I16" s="16">
        <v>5</v>
      </c>
      <c r="J16" s="41"/>
      <c r="K16" s="41">
        <v>2820</v>
      </c>
      <c r="M16" s="17" t="s">
        <v>122</v>
      </c>
      <c r="N16" s="16">
        <v>3</v>
      </c>
      <c r="O16" s="16">
        <v>13</v>
      </c>
      <c r="P16" s="27">
        <v>3</v>
      </c>
      <c r="Q16" s="141">
        <f t="shared" si="0"/>
        <v>0.23076923076923078</v>
      </c>
    </row>
    <row r="17" spans="1:33" s="12" customFormat="1">
      <c r="A17" s="16">
        <v>17</v>
      </c>
      <c r="B17" s="16" t="s">
        <v>433</v>
      </c>
      <c r="C17" s="16">
        <v>1988</v>
      </c>
      <c r="D17" s="14" t="s">
        <v>369</v>
      </c>
      <c r="E17" s="24" t="s">
        <v>272</v>
      </c>
      <c r="F17" s="17" t="s">
        <v>280</v>
      </c>
      <c r="G17" s="16">
        <v>8</v>
      </c>
      <c r="H17" s="24" t="s">
        <v>272</v>
      </c>
      <c r="I17" s="16">
        <v>7</v>
      </c>
      <c r="J17" s="41"/>
      <c r="K17" s="41">
        <v>4120</v>
      </c>
      <c r="M17" s="17" t="s">
        <v>334</v>
      </c>
      <c r="N17" s="16">
        <v>5</v>
      </c>
      <c r="O17" s="16">
        <v>17</v>
      </c>
      <c r="P17" s="27">
        <v>2</v>
      </c>
      <c r="Q17" s="141">
        <f t="shared" si="0"/>
        <v>0.11764705882352941</v>
      </c>
    </row>
    <row r="18" spans="1:33" s="12" customFormat="1">
      <c r="A18" s="16"/>
      <c r="B18" s="16"/>
      <c r="C18" s="16"/>
      <c r="D18" s="17"/>
      <c r="E18" s="24"/>
      <c r="F18" s="17"/>
      <c r="G18" s="16"/>
      <c r="H18" s="24"/>
      <c r="I18" s="16"/>
      <c r="J18" s="17" t="s">
        <v>279</v>
      </c>
      <c r="K18" s="41">
        <f>SUM(K12:K17)</f>
        <v>14910</v>
      </c>
      <c r="M18" s="17" t="s">
        <v>370</v>
      </c>
      <c r="N18" s="16">
        <v>2</v>
      </c>
      <c r="O18" s="16">
        <v>11</v>
      </c>
      <c r="P18" s="27">
        <v>2</v>
      </c>
      <c r="Q18" s="141">
        <f t="shared" si="0"/>
        <v>0.18181818181818182</v>
      </c>
    </row>
    <row r="19" spans="1:33" s="12" customFormat="1">
      <c r="A19" s="16"/>
      <c r="B19" s="16"/>
      <c r="C19" s="16"/>
      <c r="D19" s="17"/>
      <c r="E19" s="24"/>
      <c r="F19" s="17"/>
      <c r="G19" s="16"/>
      <c r="H19" s="16"/>
      <c r="I19" s="16"/>
      <c r="J19" s="17" t="s">
        <v>278</v>
      </c>
      <c r="K19" s="82">
        <f>PRODUCT(K18/5)</f>
        <v>2982</v>
      </c>
      <c r="M19" s="17" t="s">
        <v>125</v>
      </c>
      <c r="N19" s="16">
        <v>1</v>
      </c>
      <c r="O19" s="16">
        <v>5</v>
      </c>
      <c r="P19" s="27">
        <v>2</v>
      </c>
      <c r="Q19" s="141">
        <f t="shared" si="0"/>
        <v>0.4</v>
      </c>
    </row>
    <row r="20" spans="1:33" s="12" customFormat="1">
      <c r="A20" s="16"/>
      <c r="B20" s="16"/>
      <c r="C20" s="16"/>
      <c r="D20" s="17"/>
      <c r="E20" s="24"/>
      <c r="F20" s="17"/>
      <c r="G20" s="16"/>
      <c r="H20" s="16"/>
      <c r="I20" s="16"/>
      <c r="J20" s="17"/>
      <c r="K20" s="82"/>
      <c r="M20" s="17" t="s">
        <v>280</v>
      </c>
      <c r="N20" s="16">
        <v>1</v>
      </c>
      <c r="O20" s="16">
        <v>3</v>
      </c>
      <c r="P20" s="27">
        <v>1</v>
      </c>
      <c r="Q20" s="141">
        <f t="shared" si="0"/>
        <v>0.33333333333333331</v>
      </c>
      <c r="AG20" s="16"/>
    </row>
    <row r="21" spans="1:33" s="12" customFormat="1">
      <c r="A21" s="16"/>
      <c r="B21" s="16"/>
      <c r="C21" s="16"/>
      <c r="D21" s="17"/>
      <c r="E21" s="24"/>
      <c r="F21" s="17"/>
      <c r="G21" s="16"/>
      <c r="H21" s="16"/>
      <c r="I21" s="16"/>
      <c r="J21" s="41"/>
      <c r="K21" s="82"/>
      <c r="M21" s="17" t="s">
        <v>20</v>
      </c>
      <c r="N21" s="16">
        <v>2</v>
      </c>
      <c r="O21" s="16">
        <v>4</v>
      </c>
      <c r="P21" s="27">
        <v>0</v>
      </c>
      <c r="Q21" s="141">
        <f t="shared" si="0"/>
        <v>0</v>
      </c>
      <c r="AG21" s="16"/>
    </row>
    <row r="22" spans="1:33" s="12" customFormat="1">
      <c r="A22" s="19"/>
      <c r="B22" s="19"/>
      <c r="C22" s="19"/>
      <c r="D22" s="45"/>
      <c r="E22" s="31"/>
      <c r="F22" s="45"/>
      <c r="G22" s="19"/>
      <c r="H22" s="19"/>
      <c r="I22" s="19"/>
      <c r="J22" s="19"/>
      <c r="K22" s="45"/>
      <c r="M22" s="17" t="s">
        <v>289</v>
      </c>
      <c r="N22" s="16">
        <v>1</v>
      </c>
      <c r="O22" s="16">
        <v>2</v>
      </c>
      <c r="P22" s="27">
        <v>0</v>
      </c>
      <c r="Q22" s="141">
        <f t="shared" si="0"/>
        <v>0</v>
      </c>
      <c r="AG22" s="16"/>
    </row>
    <row r="23" spans="1:33" s="12" customFormat="1">
      <c r="A23" s="16" t="s">
        <v>459</v>
      </c>
      <c r="B23" s="16" t="s">
        <v>433</v>
      </c>
      <c r="C23" s="16">
        <v>1989</v>
      </c>
      <c r="D23" s="14" t="s">
        <v>287</v>
      </c>
      <c r="E23" s="24" t="s">
        <v>272</v>
      </c>
      <c r="F23" s="17" t="s">
        <v>289</v>
      </c>
      <c r="G23" s="16">
        <v>13</v>
      </c>
      <c r="H23" s="24" t="s">
        <v>272</v>
      </c>
      <c r="I23" s="16">
        <v>8</v>
      </c>
      <c r="J23" s="41"/>
      <c r="K23" s="41">
        <v>3400</v>
      </c>
      <c r="M23" s="41"/>
      <c r="N23" s="16">
        <f>SUM(N3:N22)</f>
        <v>119</v>
      </c>
      <c r="O23" s="16">
        <f>SUM(O3:O22)/2</f>
        <v>200</v>
      </c>
      <c r="P23" s="16">
        <f>SUM(P3:P22)</f>
        <v>200</v>
      </c>
      <c r="Q23" s="141"/>
      <c r="AG23" s="16"/>
    </row>
    <row r="24" spans="1:33" s="12" customFormat="1">
      <c r="A24" s="16" t="s">
        <v>630</v>
      </c>
      <c r="B24" s="16" t="s">
        <v>433</v>
      </c>
      <c r="C24" s="16">
        <v>1989</v>
      </c>
      <c r="D24" s="17" t="s">
        <v>289</v>
      </c>
      <c r="E24" s="24" t="s">
        <v>272</v>
      </c>
      <c r="F24" s="14" t="s">
        <v>287</v>
      </c>
      <c r="G24" s="16">
        <v>2</v>
      </c>
      <c r="H24" s="24" t="s">
        <v>272</v>
      </c>
      <c r="I24" s="16">
        <v>3</v>
      </c>
      <c r="J24" s="41"/>
      <c r="K24" s="41">
        <v>2840</v>
      </c>
      <c r="M24" s="41"/>
      <c r="N24" s="41"/>
      <c r="O24" s="41"/>
      <c r="P24" s="41"/>
      <c r="Q24" s="4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12" customFormat="1">
      <c r="A25" s="16"/>
      <c r="B25" s="16"/>
      <c r="C25" s="16"/>
      <c r="D25" s="17"/>
      <c r="E25" s="24"/>
      <c r="F25" s="17"/>
      <c r="G25" s="16"/>
      <c r="H25" s="24"/>
      <c r="I25" s="16"/>
      <c r="J25" s="41"/>
      <c r="K25" s="41"/>
      <c r="M25" s="41"/>
      <c r="N25" s="41"/>
      <c r="O25" s="41"/>
      <c r="P25" s="41"/>
      <c r="Q25" s="4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s="12" customFormat="1">
      <c r="A26" s="16" t="s">
        <v>459</v>
      </c>
      <c r="B26" s="16" t="s">
        <v>433</v>
      </c>
      <c r="C26" s="16">
        <v>1989</v>
      </c>
      <c r="D26" s="14" t="s">
        <v>281</v>
      </c>
      <c r="E26" s="24" t="s">
        <v>272</v>
      </c>
      <c r="F26" s="17" t="s">
        <v>282</v>
      </c>
      <c r="G26" s="16">
        <v>4</v>
      </c>
      <c r="H26" s="24" t="s">
        <v>272</v>
      </c>
      <c r="I26" s="16">
        <v>2</v>
      </c>
      <c r="J26" s="41"/>
      <c r="K26" s="41">
        <v>1712</v>
      </c>
      <c r="M26" s="41"/>
      <c r="N26" s="41"/>
      <c r="O26" s="41"/>
      <c r="P26" s="41"/>
      <c r="Q26" s="4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12" customFormat="1">
      <c r="A27" s="16" t="s">
        <v>630</v>
      </c>
      <c r="B27" s="16" t="s">
        <v>433</v>
      </c>
      <c r="C27" s="16">
        <v>1989</v>
      </c>
      <c r="D27" s="17" t="s">
        <v>282</v>
      </c>
      <c r="E27" s="24" t="s">
        <v>272</v>
      </c>
      <c r="F27" s="14" t="s">
        <v>281</v>
      </c>
      <c r="G27" s="16">
        <v>4</v>
      </c>
      <c r="H27" s="24" t="s">
        <v>272</v>
      </c>
      <c r="I27" s="16">
        <v>6</v>
      </c>
      <c r="J27" s="41"/>
      <c r="K27" s="41">
        <v>2179</v>
      </c>
      <c r="M27" s="47" t="s">
        <v>497</v>
      </c>
      <c r="N27" s="16" t="s">
        <v>607</v>
      </c>
      <c r="O27" s="16" t="s">
        <v>428</v>
      </c>
      <c r="P27" s="16" t="s">
        <v>432</v>
      </c>
      <c r="Q27" s="16" t="s">
        <v>429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12" customFormat="1">
      <c r="A28" s="16"/>
      <c r="B28" s="16"/>
      <c r="C28" s="16"/>
      <c r="D28" s="17"/>
      <c r="E28" s="24"/>
      <c r="F28" s="17"/>
      <c r="G28" s="16"/>
      <c r="H28" s="24"/>
      <c r="I28" s="16"/>
      <c r="J28" s="17" t="s">
        <v>279</v>
      </c>
      <c r="K28" s="41">
        <f>SUM(K23:K27)</f>
        <v>10131</v>
      </c>
      <c r="M28" s="17" t="s">
        <v>286</v>
      </c>
      <c r="N28" s="16">
        <v>26</v>
      </c>
      <c r="O28" s="27">
        <v>22</v>
      </c>
      <c r="P28" s="16">
        <v>4</v>
      </c>
      <c r="Q28" s="141">
        <f t="shared" ref="Q28:Q47" si="1">PRODUCT(O28/N28)</f>
        <v>0.84615384615384615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12" customFormat="1">
      <c r="A29" s="16"/>
      <c r="B29" s="16"/>
      <c r="C29" s="16"/>
      <c r="D29" s="17"/>
      <c r="E29" s="24"/>
      <c r="F29" s="17"/>
      <c r="G29" s="16"/>
      <c r="H29" s="16"/>
      <c r="I29" s="16"/>
      <c r="J29" s="17" t="s">
        <v>278</v>
      </c>
      <c r="K29" s="82">
        <f>PRODUCT(K28/4)</f>
        <v>2532.75</v>
      </c>
      <c r="M29" s="17" t="s">
        <v>197</v>
      </c>
      <c r="N29" s="16">
        <v>8</v>
      </c>
      <c r="O29" s="27">
        <v>7</v>
      </c>
      <c r="P29" s="16">
        <v>1</v>
      </c>
      <c r="Q29" s="141">
        <f t="shared" si="1"/>
        <v>0.875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s="12" customFormat="1">
      <c r="A30" s="16"/>
      <c r="B30" s="16"/>
      <c r="C30" s="16"/>
      <c r="D30" s="17"/>
      <c r="E30" s="24"/>
      <c r="F30" s="17"/>
      <c r="G30" s="16"/>
      <c r="H30" s="16"/>
      <c r="I30" s="16"/>
      <c r="J30" s="41"/>
      <c r="K30" s="82"/>
      <c r="M30" s="17" t="s">
        <v>344</v>
      </c>
      <c r="N30" s="16">
        <v>8</v>
      </c>
      <c r="O30" s="27">
        <v>6</v>
      </c>
      <c r="P30" s="16">
        <v>2</v>
      </c>
      <c r="Q30" s="141">
        <f t="shared" si="1"/>
        <v>0.75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12" customFormat="1">
      <c r="A31" s="19"/>
      <c r="B31" s="19"/>
      <c r="C31" s="19"/>
      <c r="D31" s="45"/>
      <c r="E31" s="31"/>
      <c r="F31" s="45"/>
      <c r="G31" s="19"/>
      <c r="H31" s="19"/>
      <c r="I31" s="19"/>
      <c r="J31" s="19"/>
      <c r="K31" s="45"/>
      <c r="M31" s="17" t="s">
        <v>282</v>
      </c>
      <c r="N31" s="16">
        <v>17</v>
      </c>
      <c r="O31" s="27">
        <v>5</v>
      </c>
      <c r="P31" s="16">
        <v>12</v>
      </c>
      <c r="Q31" s="141">
        <f t="shared" si="1"/>
        <v>0.29411764705882354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12" customFormat="1">
      <c r="A32" s="16" t="s">
        <v>453</v>
      </c>
      <c r="B32" s="16" t="s">
        <v>433</v>
      </c>
      <c r="C32" s="16">
        <v>1990</v>
      </c>
      <c r="D32" s="17" t="s">
        <v>286</v>
      </c>
      <c r="E32" s="24" t="s">
        <v>272</v>
      </c>
      <c r="F32" s="14" t="s">
        <v>282</v>
      </c>
      <c r="G32" s="16">
        <v>4</v>
      </c>
      <c r="H32" s="24" t="s">
        <v>272</v>
      </c>
      <c r="I32" s="16">
        <v>6</v>
      </c>
      <c r="J32" s="41"/>
      <c r="K32" s="41">
        <v>3593</v>
      </c>
      <c r="M32" s="17" t="s">
        <v>287</v>
      </c>
      <c r="N32" s="16">
        <v>5</v>
      </c>
      <c r="O32" s="27">
        <v>4</v>
      </c>
      <c r="P32" s="16">
        <v>1</v>
      </c>
      <c r="Q32" s="141">
        <f t="shared" si="1"/>
        <v>0.8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s="12" customFormat="1">
      <c r="A33" s="16" t="s">
        <v>454</v>
      </c>
      <c r="B33" s="16" t="s">
        <v>433</v>
      </c>
      <c r="C33" s="16">
        <v>1990</v>
      </c>
      <c r="D33" s="17" t="s">
        <v>282</v>
      </c>
      <c r="E33" s="24" t="s">
        <v>272</v>
      </c>
      <c r="F33" s="14" t="s">
        <v>286</v>
      </c>
      <c r="G33" s="16">
        <v>9</v>
      </c>
      <c r="H33" s="24" t="s">
        <v>272</v>
      </c>
      <c r="I33" s="16">
        <v>11</v>
      </c>
      <c r="J33" s="41"/>
      <c r="K33" s="41">
        <v>4737</v>
      </c>
      <c r="M33" s="17" t="s">
        <v>281</v>
      </c>
      <c r="N33" s="16">
        <v>6</v>
      </c>
      <c r="O33" s="27">
        <v>3</v>
      </c>
      <c r="P33" s="16">
        <v>3</v>
      </c>
      <c r="Q33" s="141">
        <f t="shared" si="1"/>
        <v>0.5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12" customFormat="1">
      <c r="A34" s="16" t="s">
        <v>630</v>
      </c>
      <c r="B34" s="16" t="s">
        <v>433</v>
      </c>
      <c r="C34" s="16">
        <v>1990</v>
      </c>
      <c r="D34" s="14" t="s">
        <v>286</v>
      </c>
      <c r="E34" s="24" t="s">
        <v>272</v>
      </c>
      <c r="F34" s="17" t="s">
        <v>282</v>
      </c>
      <c r="G34" s="16">
        <v>12</v>
      </c>
      <c r="H34" s="24" t="s">
        <v>272</v>
      </c>
      <c r="I34" s="16">
        <v>6</v>
      </c>
      <c r="J34" s="41"/>
      <c r="K34" s="41">
        <v>4662</v>
      </c>
      <c r="M34" s="17" t="s">
        <v>288</v>
      </c>
      <c r="N34" s="16">
        <v>7</v>
      </c>
      <c r="O34" s="27">
        <v>3</v>
      </c>
      <c r="P34" s="16">
        <v>4</v>
      </c>
      <c r="Q34" s="141">
        <f t="shared" si="1"/>
        <v>0.42857142857142855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2" customFormat="1">
      <c r="A35" s="16"/>
      <c r="B35" s="16"/>
      <c r="C35" s="16"/>
      <c r="D35" s="17"/>
      <c r="E35" s="24"/>
      <c r="F35" s="17"/>
      <c r="G35" s="16"/>
      <c r="H35" s="24"/>
      <c r="I35" s="16"/>
      <c r="J35" s="41"/>
      <c r="K35" s="41"/>
      <c r="M35" s="17" t="s">
        <v>345</v>
      </c>
      <c r="N35" s="16">
        <v>10</v>
      </c>
      <c r="O35" s="27">
        <v>3</v>
      </c>
      <c r="P35" s="16">
        <v>7</v>
      </c>
      <c r="Q35" s="141">
        <f t="shared" si="1"/>
        <v>0.3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12" customFormat="1">
      <c r="A36" s="16" t="s">
        <v>453</v>
      </c>
      <c r="B36" s="16" t="s">
        <v>433</v>
      </c>
      <c r="C36" s="16">
        <v>1990</v>
      </c>
      <c r="D36" s="14" t="s">
        <v>287</v>
      </c>
      <c r="E36" s="24" t="s">
        <v>272</v>
      </c>
      <c r="F36" s="17" t="s">
        <v>20</v>
      </c>
      <c r="G36" s="16">
        <v>4</v>
      </c>
      <c r="H36" s="24" t="s">
        <v>272</v>
      </c>
      <c r="I36" s="16">
        <v>0</v>
      </c>
      <c r="J36" s="41"/>
      <c r="K36" s="41">
        <v>3695</v>
      </c>
      <c r="M36" s="17" t="s">
        <v>158</v>
      </c>
      <c r="N36" s="16">
        <v>5</v>
      </c>
      <c r="O36" s="27">
        <v>2</v>
      </c>
      <c r="P36" s="16">
        <v>3</v>
      </c>
      <c r="Q36" s="141">
        <f t="shared" si="1"/>
        <v>0.4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2" customFormat="1">
      <c r="A37" s="16" t="s">
        <v>454</v>
      </c>
      <c r="B37" s="16" t="s">
        <v>433</v>
      </c>
      <c r="C37" s="16">
        <v>1990</v>
      </c>
      <c r="D37" s="17" t="s">
        <v>20</v>
      </c>
      <c r="E37" s="24" t="s">
        <v>272</v>
      </c>
      <c r="F37" s="14" t="s">
        <v>287</v>
      </c>
      <c r="G37" s="16">
        <v>1</v>
      </c>
      <c r="H37" s="24" t="s">
        <v>272</v>
      </c>
      <c r="I37" s="16">
        <v>8</v>
      </c>
      <c r="J37" s="41"/>
      <c r="K37" s="41">
        <v>2537</v>
      </c>
      <c r="M37" s="17" t="s">
        <v>369</v>
      </c>
      <c r="N37" s="16">
        <v>7</v>
      </c>
      <c r="O37" s="27">
        <v>2</v>
      </c>
      <c r="P37" s="16">
        <v>5</v>
      </c>
      <c r="Q37" s="141">
        <f t="shared" si="1"/>
        <v>0.2857142857142857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12" customFormat="1">
      <c r="A38" s="16"/>
      <c r="B38" s="16"/>
      <c r="C38" s="16"/>
      <c r="D38" s="17"/>
      <c r="E38" s="24"/>
      <c r="F38" s="17"/>
      <c r="G38" s="16"/>
      <c r="H38" s="24"/>
      <c r="I38" s="16"/>
      <c r="J38" s="17" t="s">
        <v>279</v>
      </c>
      <c r="K38" s="41">
        <f>SUM(K32:K37)</f>
        <v>19224</v>
      </c>
      <c r="M38" s="17" t="s">
        <v>124</v>
      </c>
      <c r="N38" s="16">
        <v>1</v>
      </c>
      <c r="O38" s="27">
        <v>1</v>
      </c>
      <c r="P38" s="16">
        <v>0</v>
      </c>
      <c r="Q38" s="141">
        <f t="shared" si="1"/>
        <v>1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12" customFormat="1">
      <c r="A39" s="16"/>
      <c r="B39" s="16"/>
      <c r="C39" s="16"/>
      <c r="D39" s="17"/>
      <c r="E39" s="24"/>
      <c r="F39" s="17"/>
      <c r="G39" s="16"/>
      <c r="H39" s="16"/>
      <c r="I39" s="16"/>
      <c r="J39" s="17" t="s">
        <v>278</v>
      </c>
      <c r="K39" s="82">
        <f>PRODUCT(K38/5)</f>
        <v>3844.8</v>
      </c>
      <c r="M39" s="17" t="s">
        <v>123</v>
      </c>
      <c r="N39" s="16">
        <v>1</v>
      </c>
      <c r="O39" s="27">
        <v>1</v>
      </c>
      <c r="P39" s="16">
        <v>0</v>
      </c>
      <c r="Q39" s="141">
        <f t="shared" si="1"/>
        <v>1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12" customFormat="1">
      <c r="A40" s="16"/>
      <c r="B40" s="16"/>
      <c r="C40" s="16"/>
      <c r="D40" s="17"/>
      <c r="E40" s="24"/>
      <c r="F40" s="17"/>
      <c r="G40" s="16"/>
      <c r="H40" s="16"/>
      <c r="I40" s="16"/>
      <c r="J40" s="17"/>
      <c r="K40" s="82"/>
      <c r="M40" s="17" t="s">
        <v>285</v>
      </c>
      <c r="N40" s="16">
        <v>3</v>
      </c>
      <c r="O40" s="27">
        <v>1</v>
      </c>
      <c r="P40" s="16">
        <v>2</v>
      </c>
      <c r="Q40" s="141">
        <f t="shared" si="1"/>
        <v>0.33333333333333331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12" customFormat="1">
      <c r="A41" s="16"/>
      <c r="B41" s="16"/>
      <c r="C41" s="16"/>
      <c r="D41" s="17"/>
      <c r="E41" s="24"/>
      <c r="F41" s="17"/>
      <c r="G41" s="16"/>
      <c r="H41" s="24"/>
      <c r="I41" s="16"/>
      <c r="J41" s="41"/>
      <c r="K41" s="82"/>
      <c r="M41" s="17" t="s">
        <v>125</v>
      </c>
      <c r="N41" s="16">
        <v>1</v>
      </c>
      <c r="O41" s="27">
        <v>0</v>
      </c>
      <c r="P41" s="16">
        <v>1</v>
      </c>
      <c r="Q41" s="141">
        <f t="shared" si="1"/>
        <v>0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12" customFormat="1">
      <c r="A42" s="19"/>
      <c r="B42" s="19"/>
      <c r="C42" s="19"/>
      <c r="D42" s="45"/>
      <c r="E42" s="31"/>
      <c r="F42" s="45"/>
      <c r="G42" s="19"/>
      <c r="H42" s="19"/>
      <c r="I42" s="19"/>
      <c r="J42" s="19"/>
      <c r="K42" s="45"/>
      <c r="M42" s="17" t="s">
        <v>280</v>
      </c>
      <c r="N42" s="16">
        <v>1</v>
      </c>
      <c r="O42" s="27">
        <v>0</v>
      </c>
      <c r="P42" s="16">
        <v>1</v>
      </c>
      <c r="Q42" s="141">
        <f t="shared" si="1"/>
        <v>0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12" customFormat="1">
      <c r="A43" s="16" t="s">
        <v>458</v>
      </c>
      <c r="B43" s="16" t="s">
        <v>433</v>
      </c>
      <c r="C43" s="16">
        <v>1991</v>
      </c>
      <c r="D43" s="17" t="s">
        <v>369</v>
      </c>
      <c r="E43" s="24" t="s">
        <v>272</v>
      </c>
      <c r="F43" s="14" t="s">
        <v>287</v>
      </c>
      <c r="G43" s="16">
        <v>6</v>
      </c>
      <c r="H43" s="24" t="s">
        <v>272</v>
      </c>
      <c r="I43" s="16">
        <v>10</v>
      </c>
      <c r="J43" s="41"/>
      <c r="K43" s="41">
        <v>4857</v>
      </c>
      <c r="M43" s="17" t="s">
        <v>289</v>
      </c>
      <c r="N43" s="16">
        <v>1</v>
      </c>
      <c r="O43" s="27">
        <v>0</v>
      </c>
      <c r="P43" s="16">
        <v>1</v>
      </c>
      <c r="Q43" s="141">
        <f t="shared" si="1"/>
        <v>0</v>
      </c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12" customFormat="1">
      <c r="A44" s="16" t="s">
        <v>456</v>
      </c>
      <c r="B44" s="16" t="s">
        <v>433</v>
      </c>
      <c r="C44" s="16">
        <v>1991</v>
      </c>
      <c r="D44" s="14" t="s">
        <v>287</v>
      </c>
      <c r="E44" s="24" t="s">
        <v>272</v>
      </c>
      <c r="F44" s="17" t="s">
        <v>369</v>
      </c>
      <c r="G44" s="16">
        <v>4</v>
      </c>
      <c r="H44" s="24" t="s">
        <v>272</v>
      </c>
      <c r="I44" s="16">
        <v>2</v>
      </c>
      <c r="J44" s="41"/>
      <c r="K44" s="41">
        <v>3457</v>
      </c>
      <c r="M44" s="17" t="s">
        <v>20</v>
      </c>
      <c r="N44" s="16">
        <v>2</v>
      </c>
      <c r="O44" s="27">
        <v>0</v>
      </c>
      <c r="P44" s="16">
        <v>2</v>
      </c>
      <c r="Q44" s="141">
        <f t="shared" si="1"/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12" customFormat="1">
      <c r="A45" s="16"/>
      <c r="B45" s="16"/>
      <c r="C45" s="16"/>
      <c r="D45" s="17"/>
      <c r="E45" s="24"/>
      <c r="F45" s="17"/>
      <c r="G45" s="16"/>
      <c r="H45" s="24"/>
      <c r="I45" s="16"/>
      <c r="J45" s="41"/>
      <c r="K45" s="41"/>
      <c r="M45" s="17" t="s">
        <v>122</v>
      </c>
      <c r="N45" s="16">
        <v>3</v>
      </c>
      <c r="O45" s="27">
        <v>0</v>
      </c>
      <c r="P45" s="16">
        <v>3</v>
      </c>
      <c r="Q45" s="141">
        <f t="shared" si="1"/>
        <v>0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12" customFormat="1">
      <c r="A46" s="16" t="s">
        <v>458</v>
      </c>
      <c r="B46" s="16" t="s">
        <v>433</v>
      </c>
      <c r="C46" s="16">
        <v>1991</v>
      </c>
      <c r="D46" s="14" t="s">
        <v>282</v>
      </c>
      <c r="E46" s="24" t="s">
        <v>272</v>
      </c>
      <c r="F46" s="17" t="s">
        <v>286</v>
      </c>
      <c r="G46" s="16">
        <v>10</v>
      </c>
      <c r="H46" s="24" t="s">
        <v>272</v>
      </c>
      <c r="I46" s="16">
        <v>9</v>
      </c>
      <c r="J46" s="41"/>
      <c r="K46" s="41">
        <v>3623</v>
      </c>
      <c r="M46" s="17" t="s">
        <v>370</v>
      </c>
      <c r="N46" s="16">
        <v>3</v>
      </c>
      <c r="O46" s="27">
        <v>0</v>
      </c>
      <c r="P46" s="16">
        <v>3</v>
      </c>
      <c r="Q46" s="141">
        <f t="shared" si="1"/>
        <v>0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12" customFormat="1">
      <c r="A47" s="16" t="s">
        <v>456</v>
      </c>
      <c r="B47" s="16" t="s">
        <v>433</v>
      </c>
      <c r="C47" s="16">
        <v>1991</v>
      </c>
      <c r="D47" s="14" t="s">
        <v>286</v>
      </c>
      <c r="E47" s="24" t="s">
        <v>272</v>
      </c>
      <c r="F47" s="17" t="s">
        <v>282</v>
      </c>
      <c r="G47" s="16">
        <v>10</v>
      </c>
      <c r="H47" s="24" t="s">
        <v>272</v>
      </c>
      <c r="I47" s="16">
        <v>2</v>
      </c>
      <c r="J47" s="41"/>
      <c r="K47" s="41">
        <v>3153</v>
      </c>
      <c r="M47" s="17" t="s">
        <v>334</v>
      </c>
      <c r="N47" s="16">
        <v>5</v>
      </c>
      <c r="O47" s="27">
        <v>0</v>
      </c>
      <c r="P47" s="16">
        <v>5</v>
      </c>
      <c r="Q47" s="141">
        <f t="shared" si="1"/>
        <v>0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12" customFormat="1">
      <c r="A48" s="16" t="s">
        <v>454</v>
      </c>
      <c r="B48" s="16" t="s">
        <v>433</v>
      </c>
      <c r="C48" s="16">
        <v>1991</v>
      </c>
      <c r="D48" s="14" t="s">
        <v>286</v>
      </c>
      <c r="E48" s="24" t="s">
        <v>272</v>
      </c>
      <c r="F48" s="17" t="s">
        <v>282</v>
      </c>
      <c r="G48" s="16">
        <v>7</v>
      </c>
      <c r="H48" s="24" t="s">
        <v>272</v>
      </c>
      <c r="I48" s="16">
        <v>1</v>
      </c>
      <c r="J48" s="41"/>
      <c r="K48" s="41">
        <v>3397</v>
      </c>
      <c r="M48" s="41"/>
      <c r="N48" s="16">
        <f>SUM(N28:N47)</f>
        <v>120</v>
      </c>
      <c r="O48" s="16">
        <f>SUM(O28:O47)</f>
        <v>60</v>
      </c>
      <c r="P48" s="16">
        <f>SUM(P28:P47)</f>
        <v>60</v>
      </c>
      <c r="Q48" s="41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s="12" customFormat="1">
      <c r="A49" s="16"/>
      <c r="B49" s="16"/>
      <c r="C49" s="16"/>
      <c r="D49" s="17"/>
      <c r="E49" s="24"/>
      <c r="F49" s="17"/>
      <c r="G49" s="16"/>
      <c r="H49" s="24"/>
      <c r="I49" s="16"/>
      <c r="J49" s="17" t="s">
        <v>279</v>
      </c>
      <c r="K49" s="41">
        <f>SUM(K43:K48)</f>
        <v>18487</v>
      </c>
      <c r="M49" s="41"/>
      <c r="N49" s="41"/>
      <c r="O49" s="41"/>
      <c r="P49" s="41"/>
      <c r="Q49" s="41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s="12" customFormat="1">
      <c r="A50" s="16"/>
      <c r="B50" s="16"/>
      <c r="C50" s="16"/>
      <c r="D50" s="17"/>
      <c r="E50" s="24"/>
      <c r="F50" s="17"/>
      <c r="G50" s="16"/>
      <c r="H50" s="16"/>
      <c r="I50" s="16"/>
      <c r="J50" s="17" t="s">
        <v>278</v>
      </c>
      <c r="K50" s="82">
        <f>PRODUCT(K49/5)</f>
        <v>3697.4</v>
      </c>
      <c r="M50" s="41"/>
      <c r="N50" s="41"/>
      <c r="O50" s="41"/>
      <c r="P50" s="41"/>
      <c r="Q50" s="41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s="12" customFormat="1">
      <c r="A51" s="16"/>
      <c r="B51" s="16"/>
      <c r="C51" s="16"/>
      <c r="D51" s="17"/>
      <c r="E51" s="16"/>
      <c r="F51" s="17"/>
      <c r="G51" s="16"/>
      <c r="H51" s="16"/>
      <c r="I51" s="16"/>
      <c r="J51" s="41"/>
      <c r="K51" s="41"/>
      <c r="M51" s="41"/>
      <c r="N51" s="41" t="s">
        <v>423</v>
      </c>
      <c r="O51" s="41"/>
      <c r="P51" s="41"/>
      <c r="Q51" s="4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s="12" customFormat="1">
      <c r="A52" s="19"/>
      <c r="B52" s="19"/>
      <c r="C52" s="19"/>
      <c r="D52" s="45"/>
      <c r="E52" s="31"/>
      <c r="F52" s="45"/>
      <c r="G52" s="19"/>
      <c r="H52" s="19"/>
      <c r="I52" s="19"/>
      <c r="J52" s="19"/>
      <c r="K52" s="45"/>
      <c r="M52" s="41"/>
      <c r="N52" s="16" t="s">
        <v>424</v>
      </c>
      <c r="O52" s="16" t="s">
        <v>425</v>
      </c>
      <c r="P52" s="16" t="s">
        <v>426</v>
      </c>
      <c r="Q52" s="16" t="s">
        <v>427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s="12" customFormat="1">
      <c r="A53" s="16" t="s">
        <v>446</v>
      </c>
      <c r="B53" s="16" t="s">
        <v>433</v>
      </c>
      <c r="C53" s="16">
        <v>1992</v>
      </c>
      <c r="D53" s="17" t="s">
        <v>288</v>
      </c>
      <c r="E53" s="24" t="s">
        <v>272</v>
      </c>
      <c r="F53" s="14" t="s">
        <v>286</v>
      </c>
      <c r="G53" s="16">
        <v>5</v>
      </c>
      <c r="H53" s="24" t="s">
        <v>272</v>
      </c>
      <c r="I53" s="16">
        <v>9</v>
      </c>
      <c r="J53" s="41"/>
      <c r="K53" s="41">
        <v>4780</v>
      </c>
      <c r="M53" s="41"/>
      <c r="N53" s="16">
        <v>1987</v>
      </c>
      <c r="O53" s="16">
        <v>4</v>
      </c>
      <c r="P53" s="16">
        <v>11615</v>
      </c>
      <c r="Q53" s="30">
        <f t="shared" ref="Q53:Q75" si="2">PRODUCT(P53/O53)</f>
        <v>2903.75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2" customFormat="1">
      <c r="A54" s="16" t="s">
        <v>453</v>
      </c>
      <c r="B54" s="16" t="s">
        <v>433</v>
      </c>
      <c r="C54" s="16">
        <v>1992</v>
      </c>
      <c r="D54" s="14" t="s">
        <v>286</v>
      </c>
      <c r="E54" s="24" t="s">
        <v>272</v>
      </c>
      <c r="F54" s="17" t="s">
        <v>288</v>
      </c>
      <c r="G54" s="16">
        <v>5</v>
      </c>
      <c r="H54" s="24" t="s">
        <v>272</v>
      </c>
      <c r="I54" s="16">
        <v>1</v>
      </c>
      <c r="J54" s="41"/>
      <c r="K54" s="41">
        <v>3825</v>
      </c>
      <c r="M54" s="41"/>
      <c r="N54" s="16">
        <v>1988</v>
      </c>
      <c r="O54" s="16">
        <v>5</v>
      </c>
      <c r="P54" s="16">
        <v>14910</v>
      </c>
      <c r="Q54" s="30">
        <f t="shared" si="2"/>
        <v>2982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s="12" customFormat="1">
      <c r="A55" s="16"/>
      <c r="B55" s="16"/>
      <c r="C55" s="16"/>
      <c r="D55" s="17"/>
      <c r="E55" s="16"/>
      <c r="F55" s="17"/>
      <c r="G55" s="16"/>
      <c r="H55" s="16"/>
      <c r="I55" s="16"/>
      <c r="J55" s="41"/>
      <c r="K55" s="41"/>
      <c r="M55" s="41"/>
      <c r="N55" s="16">
        <v>1989</v>
      </c>
      <c r="O55" s="16">
        <v>4</v>
      </c>
      <c r="P55" s="16">
        <v>10131</v>
      </c>
      <c r="Q55" s="30">
        <f t="shared" si="2"/>
        <v>2532.75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s="12" customFormat="1">
      <c r="A56" s="16" t="s">
        <v>446</v>
      </c>
      <c r="B56" s="16" t="s">
        <v>433</v>
      </c>
      <c r="C56" s="16">
        <v>1992</v>
      </c>
      <c r="D56" s="14" t="s">
        <v>282</v>
      </c>
      <c r="E56" s="24" t="s">
        <v>272</v>
      </c>
      <c r="F56" s="17" t="s">
        <v>281</v>
      </c>
      <c r="G56" s="16">
        <v>10</v>
      </c>
      <c r="H56" s="24" t="s">
        <v>272</v>
      </c>
      <c r="I56" s="16">
        <v>3</v>
      </c>
      <c r="J56" s="41"/>
      <c r="K56" s="41">
        <v>3389</v>
      </c>
      <c r="M56" s="41"/>
      <c r="N56" s="16">
        <v>1990</v>
      </c>
      <c r="O56" s="16">
        <v>5</v>
      </c>
      <c r="P56" s="16">
        <v>19224</v>
      </c>
      <c r="Q56" s="30">
        <f t="shared" si="2"/>
        <v>3844.8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s="12" customFormat="1">
      <c r="A57" s="16" t="s">
        <v>453</v>
      </c>
      <c r="B57" s="16" t="s">
        <v>433</v>
      </c>
      <c r="C57" s="16">
        <v>1992</v>
      </c>
      <c r="D57" s="17" t="s">
        <v>281</v>
      </c>
      <c r="E57" s="24" t="s">
        <v>272</v>
      </c>
      <c r="F57" s="14" t="s">
        <v>282</v>
      </c>
      <c r="G57" s="16">
        <v>5</v>
      </c>
      <c r="H57" s="24" t="s">
        <v>272</v>
      </c>
      <c r="I57" s="16">
        <v>8</v>
      </c>
      <c r="J57" s="41"/>
      <c r="K57" s="41">
        <v>2314</v>
      </c>
      <c r="M57" s="41"/>
      <c r="N57" s="16">
        <v>1991</v>
      </c>
      <c r="O57" s="16">
        <v>5</v>
      </c>
      <c r="P57" s="16">
        <v>18487</v>
      </c>
      <c r="Q57" s="30">
        <f t="shared" si="2"/>
        <v>3697.4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s="12" customFormat="1">
      <c r="A58" s="16"/>
      <c r="B58" s="16"/>
      <c r="C58" s="16"/>
      <c r="D58" s="17"/>
      <c r="E58" s="24"/>
      <c r="F58" s="17"/>
      <c r="G58" s="16"/>
      <c r="H58" s="24"/>
      <c r="I58" s="16"/>
      <c r="J58" s="17" t="s">
        <v>279</v>
      </c>
      <c r="K58" s="41">
        <f>SUM(K53:K57)</f>
        <v>14308</v>
      </c>
      <c r="M58" s="41"/>
      <c r="N58" s="16">
        <v>1992</v>
      </c>
      <c r="O58" s="16">
        <v>4</v>
      </c>
      <c r="P58" s="16">
        <v>14308</v>
      </c>
      <c r="Q58" s="30">
        <f t="shared" si="2"/>
        <v>3577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s="12" customFormat="1">
      <c r="A59" s="16"/>
      <c r="B59" s="16"/>
      <c r="C59" s="16"/>
      <c r="D59" s="17"/>
      <c r="E59" s="24"/>
      <c r="F59" s="17"/>
      <c r="G59" s="16"/>
      <c r="H59" s="16"/>
      <c r="I59" s="16"/>
      <c r="J59" s="17" t="s">
        <v>278</v>
      </c>
      <c r="K59" s="82">
        <f>PRODUCT(K58/4)</f>
        <v>3577</v>
      </c>
      <c r="M59" s="41"/>
      <c r="N59" s="16">
        <v>1993</v>
      </c>
      <c r="O59" s="16">
        <v>6</v>
      </c>
      <c r="P59" s="16">
        <v>17924</v>
      </c>
      <c r="Q59" s="30">
        <f t="shared" si="2"/>
        <v>2987.3333333333335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s="12" customFormat="1">
      <c r="A60" s="16"/>
      <c r="B60" s="16"/>
      <c r="C60" s="16"/>
      <c r="D60" s="17"/>
      <c r="E60" s="16"/>
      <c r="F60" s="17"/>
      <c r="G60" s="16"/>
      <c r="H60" s="16"/>
      <c r="I60" s="16"/>
      <c r="J60" s="41"/>
      <c r="K60" s="82"/>
      <c r="M60" s="41"/>
      <c r="N60" s="16">
        <v>1994</v>
      </c>
      <c r="O60" s="16">
        <v>4</v>
      </c>
      <c r="P60" s="16">
        <v>13712</v>
      </c>
      <c r="Q60" s="30">
        <f t="shared" si="2"/>
        <v>3428</v>
      </c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s="12" customFormat="1">
      <c r="A61" s="19"/>
      <c r="B61" s="19"/>
      <c r="C61" s="19"/>
      <c r="D61" s="45"/>
      <c r="E61" s="31"/>
      <c r="F61" s="45"/>
      <c r="G61" s="19"/>
      <c r="H61" s="19"/>
      <c r="I61" s="19"/>
      <c r="J61" s="19"/>
      <c r="K61" s="45"/>
      <c r="M61" s="41"/>
      <c r="N61" s="16">
        <v>1995</v>
      </c>
      <c r="O61" s="16">
        <v>7</v>
      </c>
      <c r="P61" s="16">
        <v>18632</v>
      </c>
      <c r="Q61" s="30">
        <f t="shared" si="2"/>
        <v>2661.7142857142858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s="12" customFormat="1">
      <c r="A62" s="16" t="s">
        <v>638</v>
      </c>
      <c r="B62" s="16" t="s">
        <v>479</v>
      </c>
      <c r="C62" s="16">
        <v>1993</v>
      </c>
      <c r="D62" s="14" t="s">
        <v>288</v>
      </c>
      <c r="E62" s="24" t="s">
        <v>272</v>
      </c>
      <c r="F62" s="17" t="s">
        <v>286</v>
      </c>
      <c r="G62" s="16">
        <v>5</v>
      </c>
      <c r="H62" s="24" t="s">
        <v>272</v>
      </c>
      <c r="I62" s="16">
        <v>4</v>
      </c>
      <c r="J62" s="41"/>
      <c r="K62" s="41">
        <v>4311</v>
      </c>
      <c r="M62" s="41"/>
      <c r="N62" s="16">
        <v>1996</v>
      </c>
      <c r="O62" s="16">
        <v>7</v>
      </c>
      <c r="P62" s="16">
        <v>17684</v>
      </c>
      <c r="Q62" s="30">
        <f t="shared" si="2"/>
        <v>2526.2857142857142</v>
      </c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s="12" customFormat="1">
      <c r="A63" s="16" t="s">
        <v>443</v>
      </c>
      <c r="B63" s="16" t="s">
        <v>479</v>
      </c>
      <c r="C63" s="16">
        <v>1993</v>
      </c>
      <c r="D63" s="14" t="s">
        <v>286</v>
      </c>
      <c r="E63" s="24" t="s">
        <v>272</v>
      </c>
      <c r="F63" s="17" t="s">
        <v>288</v>
      </c>
      <c r="G63" s="16">
        <v>9</v>
      </c>
      <c r="H63" s="24" t="s">
        <v>272</v>
      </c>
      <c r="I63" s="16">
        <v>8</v>
      </c>
      <c r="J63" s="41"/>
      <c r="K63" s="41">
        <v>2734</v>
      </c>
      <c r="M63" s="41"/>
      <c r="N63" s="16">
        <v>1997</v>
      </c>
      <c r="O63" s="16">
        <v>8</v>
      </c>
      <c r="P63" s="16">
        <v>29198</v>
      </c>
      <c r="Q63" s="30">
        <f t="shared" si="2"/>
        <v>3649.75</v>
      </c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s="12" customFormat="1">
      <c r="A64" s="16" t="s">
        <v>441</v>
      </c>
      <c r="B64" s="16" t="s">
        <v>479</v>
      </c>
      <c r="C64" s="16">
        <v>1993</v>
      </c>
      <c r="D64" s="14" t="s">
        <v>286</v>
      </c>
      <c r="E64" s="24" t="s">
        <v>272</v>
      </c>
      <c r="F64" s="17" t="s">
        <v>288</v>
      </c>
      <c r="G64" s="16">
        <v>5</v>
      </c>
      <c r="H64" s="24" t="s">
        <v>272</v>
      </c>
      <c r="I64" s="16">
        <v>0</v>
      </c>
      <c r="J64" s="41"/>
      <c r="K64" s="41">
        <v>4059</v>
      </c>
      <c r="M64" s="41"/>
      <c r="N64" s="16">
        <v>1998</v>
      </c>
      <c r="O64" s="16">
        <v>7</v>
      </c>
      <c r="P64" s="16">
        <v>27385</v>
      </c>
      <c r="Q64" s="30">
        <f t="shared" si="2"/>
        <v>3912.1428571428573</v>
      </c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s="12" customFormat="1">
      <c r="A65" s="16"/>
      <c r="B65" s="16"/>
      <c r="C65" s="16"/>
      <c r="D65" s="14"/>
      <c r="E65" s="24"/>
      <c r="F65" s="17"/>
      <c r="G65" s="16"/>
      <c r="H65" s="24"/>
      <c r="I65" s="16"/>
      <c r="J65" s="41"/>
      <c r="K65" s="41"/>
      <c r="M65" s="41"/>
      <c r="N65" s="16">
        <v>1999</v>
      </c>
      <c r="O65" s="16">
        <v>7</v>
      </c>
      <c r="P65" s="16">
        <v>14709</v>
      </c>
      <c r="Q65" s="30">
        <f t="shared" si="2"/>
        <v>2101.2857142857142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s="12" customFormat="1">
      <c r="A66" s="16" t="s">
        <v>638</v>
      </c>
      <c r="B66" s="16" t="s">
        <v>479</v>
      </c>
      <c r="C66" s="16">
        <v>1993</v>
      </c>
      <c r="D66" s="14" t="s">
        <v>287</v>
      </c>
      <c r="E66" s="24" t="s">
        <v>272</v>
      </c>
      <c r="F66" s="17" t="s">
        <v>281</v>
      </c>
      <c r="G66" s="16">
        <v>12</v>
      </c>
      <c r="H66" s="24" t="s">
        <v>272</v>
      </c>
      <c r="I66" s="16">
        <v>3</v>
      </c>
      <c r="J66" s="41"/>
      <c r="K66" s="41">
        <v>1653</v>
      </c>
      <c r="M66" s="41"/>
      <c r="N66" s="16">
        <v>2000</v>
      </c>
      <c r="O66" s="16">
        <v>9</v>
      </c>
      <c r="P66" s="16">
        <v>23933</v>
      </c>
      <c r="Q66" s="30">
        <f t="shared" si="2"/>
        <v>2659.2222222222222</v>
      </c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s="12" customFormat="1">
      <c r="A67" s="16" t="s">
        <v>443</v>
      </c>
      <c r="B67" s="16" t="s">
        <v>479</v>
      </c>
      <c r="C67" s="16">
        <v>1993</v>
      </c>
      <c r="D67" s="14" t="s">
        <v>281</v>
      </c>
      <c r="E67" s="24" t="s">
        <v>272</v>
      </c>
      <c r="F67" s="17" t="s">
        <v>287</v>
      </c>
      <c r="G67" s="16">
        <v>4</v>
      </c>
      <c r="H67" s="24" t="s">
        <v>272</v>
      </c>
      <c r="I67" s="16">
        <v>1</v>
      </c>
      <c r="J67" s="41"/>
      <c r="K67" s="41">
        <v>2251</v>
      </c>
      <c r="M67" s="41"/>
      <c r="N67" s="16">
        <v>2001</v>
      </c>
      <c r="O67" s="16">
        <v>6</v>
      </c>
      <c r="P67" s="16">
        <v>15538</v>
      </c>
      <c r="Q67" s="30">
        <f t="shared" si="2"/>
        <v>2589.6666666666665</v>
      </c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s="12" customFormat="1">
      <c r="A68" s="16" t="s">
        <v>441</v>
      </c>
      <c r="B68" s="16" t="s">
        <v>479</v>
      </c>
      <c r="C68" s="16">
        <v>1993</v>
      </c>
      <c r="D68" s="17" t="s">
        <v>281</v>
      </c>
      <c r="E68" s="24" t="s">
        <v>272</v>
      </c>
      <c r="F68" s="14" t="s">
        <v>287</v>
      </c>
      <c r="G68" s="16">
        <v>2</v>
      </c>
      <c r="H68" s="24" t="s">
        <v>272</v>
      </c>
      <c r="I68" s="16">
        <v>12</v>
      </c>
      <c r="J68" s="41"/>
      <c r="K68" s="41">
        <v>2916</v>
      </c>
      <c r="M68" s="41"/>
      <c r="N68" s="16">
        <v>2002</v>
      </c>
      <c r="O68" s="16">
        <v>7</v>
      </c>
      <c r="P68" s="16">
        <v>14635</v>
      </c>
      <c r="Q68" s="30">
        <f t="shared" si="2"/>
        <v>2090.7142857142858</v>
      </c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s="12" customFormat="1">
      <c r="A69" s="16"/>
      <c r="B69" s="16"/>
      <c r="C69" s="16"/>
      <c r="D69" s="17"/>
      <c r="E69" s="24"/>
      <c r="F69" s="17"/>
      <c r="G69" s="16"/>
      <c r="H69" s="24"/>
      <c r="I69" s="16"/>
      <c r="J69" s="17" t="s">
        <v>279</v>
      </c>
      <c r="K69" s="41">
        <f>SUM(K62:K68)</f>
        <v>17924</v>
      </c>
      <c r="M69" s="41"/>
      <c r="N69" s="16">
        <v>2003</v>
      </c>
      <c r="O69" s="16">
        <v>10</v>
      </c>
      <c r="P69" s="16">
        <v>15104</v>
      </c>
      <c r="Q69" s="30">
        <f t="shared" si="2"/>
        <v>1510.4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s="12" customFormat="1">
      <c r="A70" s="16"/>
      <c r="B70" s="16"/>
      <c r="C70" s="16"/>
      <c r="D70" s="17"/>
      <c r="E70" s="24"/>
      <c r="F70" s="17"/>
      <c r="G70" s="16"/>
      <c r="H70" s="16"/>
      <c r="I70" s="16"/>
      <c r="J70" s="17" t="s">
        <v>278</v>
      </c>
      <c r="K70" s="82">
        <f>PRODUCT(K69/6)</f>
        <v>2987.3333333333335</v>
      </c>
      <c r="M70" s="41"/>
      <c r="N70" s="16">
        <v>2004</v>
      </c>
      <c r="O70" s="16">
        <v>8</v>
      </c>
      <c r="P70" s="16">
        <v>12963</v>
      </c>
      <c r="Q70" s="30">
        <f t="shared" si="2"/>
        <v>1620.375</v>
      </c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s="12" customFormat="1">
      <c r="A71" s="16"/>
      <c r="B71" s="16"/>
      <c r="C71" s="16"/>
      <c r="D71" s="17"/>
      <c r="E71" s="24"/>
      <c r="F71" s="17"/>
      <c r="G71" s="16"/>
      <c r="H71" s="16"/>
      <c r="I71" s="16"/>
      <c r="J71" s="17"/>
      <c r="K71" s="82"/>
      <c r="M71" s="41"/>
      <c r="N71" s="16">
        <v>2005</v>
      </c>
      <c r="O71" s="16">
        <v>10</v>
      </c>
      <c r="P71" s="16">
        <v>23472</v>
      </c>
      <c r="Q71" s="30">
        <f t="shared" si="2"/>
        <v>2347.1999999999998</v>
      </c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s="12" customFormat="1">
      <c r="A72" s="19"/>
      <c r="B72" s="19"/>
      <c r="C72" s="19"/>
      <c r="D72" s="45"/>
      <c r="E72" s="31"/>
      <c r="F72" s="45"/>
      <c r="G72" s="19"/>
      <c r="H72" s="19"/>
      <c r="I72" s="19"/>
      <c r="J72" s="19"/>
      <c r="K72" s="45"/>
      <c r="M72" s="41"/>
      <c r="N72" s="16">
        <v>2006</v>
      </c>
      <c r="O72" s="16">
        <v>8</v>
      </c>
      <c r="P72" s="16">
        <v>14250</v>
      </c>
      <c r="Q72" s="30">
        <f t="shared" si="2"/>
        <v>1781.25</v>
      </c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s="12" customFormat="1">
      <c r="A73" s="16" t="s">
        <v>455</v>
      </c>
      <c r="B73" s="16" t="s">
        <v>433</v>
      </c>
      <c r="C73" s="16">
        <v>1994</v>
      </c>
      <c r="D73" s="14" t="s">
        <v>282</v>
      </c>
      <c r="E73" s="24" t="s">
        <v>272</v>
      </c>
      <c r="F73" s="17" t="s">
        <v>286</v>
      </c>
      <c r="G73" s="16">
        <v>2</v>
      </c>
      <c r="H73" s="64" t="s">
        <v>272</v>
      </c>
      <c r="I73" s="16">
        <v>1</v>
      </c>
      <c r="J73" s="41" t="s">
        <v>36</v>
      </c>
      <c r="K73" s="83">
        <v>3700</v>
      </c>
      <c r="M73" s="41"/>
      <c r="N73" s="16">
        <v>2007</v>
      </c>
      <c r="O73" s="16">
        <v>8</v>
      </c>
      <c r="P73" s="16">
        <v>13184</v>
      </c>
      <c r="Q73" s="30">
        <f t="shared" si="2"/>
        <v>1648</v>
      </c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s="12" customFormat="1">
      <c r="A74" s="16" t="s">
        <v>641</v>
      </c>
      <c r="B74" s="16" t="s">
        <v>479</v>
      </c>
      <c r="C74" s="16">
        <v>1994</v>
      </c>
      <c r="D74" s="17" t="s">
        <v>286</v>
      </c>
      <c r="E74" s="24" t="s">
        <v>272</v>
      </c>
      <c r="F74" s="14" t="s">
        <v>282</v>
      </c>
      <c r="G74" s="16">
        <v>1</v>
      </c>
      <c r="H74" s="64" t="s">
        <v>272</v>
      </c>
      <c r="I74" s="16">
        <v>2</v>
      </c>
      <c r="J74" s="41" t="s">
        <v>37</v>
      </c>
      <c r="K74" s="83">
        <v>3286</v>
      </c>
      <c r="M74" s="41"/>
      <c r="N74" s="16">
        <v>2008</v>
      </c>
      <c r="O74" s="16">
        <v>8</v>
      </c>
      <c r="P74" s="16">
        <v>14718</v>
      </c>
      <c r="Q74" s="30">
        <f t="shared" si="2"/>
        <v>1839.75</v>
      </c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s="12" customFormat="1">
      <c r="A75" s="16"/>
      <c r="B75" s="16"/>
      <c r="C75" s="16"/>
      <c r="D75" s="41"/>
      <c r="E75" s="24"/>
      <c r="F75" s="41"/>
      <c r="G75" s="16"/>
      <c r="H75" s="64"/>
      <c r="I75" s="16"/>
      <c r="J75" s="41"/>
      <c r="K75" s="83"/>
      <c r="M75" s="41"/>
      <c r="N75" s="16">
        <v>2009</v>
      </c>
      <c r="O75" s="16">
        <v>6</v>
      </c>
      <c r="P75" s="16">
        <v>16339</v>
      </c>
      <c r="Q75" s="30">
        <f t="shared" si="2"/>
        <v>2723.1666666666665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s="12" customFormat="1">
      <c r="A76" s="16" t="s">
        <v>455</v>
      </c>
      <c r="B76" s="16" t="s">
        <v>433</v>
      </c>
      <c r="C76" s="16">
        <v>1994</v>
      </c>
      <c r="D76" s="17" t="s">
        <v>281</v>
      </c>
      <c r="E76" s="24" t="s">
        <v>272</v>
      </c>
      <c r="F76" s="14" t="s">
        <v>288</v>
      </c>
      <c r="G76" s="16">
        <v>0</v>
      </c>
      <c r="H76" s="64" t="s">
        <v>272</v>
      </c>
      <c r="I76" s="16">
        <v>2</v>
      </c>
      <c r="J76" s="41" t="s">
        <v>38</v>
      </c>
      <c r="K76" s="83">
        <v>2611</v>
      </c>
      <c r="M76" s="41"/>
      <c r="N76" s="16">
        <v>2010</v>
      </c>
      <c r="O76" s="16">
        <v>7</v>
      </c>
      <c r="P76" s="16">
        <v>20574</v>
      </c>
      <c r="Q76" s="30">
        <f>PRODUCT(P76/O76)</f>
        <v>2939.1428571428573</v>
      </c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s="12" customFormat="1">
      <c r="A77" s="16" t="s">
        <v>641</v>
      </c>
      <c r="B77" s="16" t="s">
        <v>479</v>
      </c>
      <c r="C77" s="16">
        <v>1994</v>
      </c>
      <c r="D77" s="14" t="s">
        <v>288</v>
      </c>
      <c r="E77" s="24" t="s">
        <v>272</v>
      </c>
      <c r="F77" s="17" t="s">
        <v>281</v>
      </c>
      <c r="G77" s="16">
        <v>2</v>
      </c>
      <c r="H77" s="64" t="s">
        <v>272</v>
      </c>
      <c r="I77" s="16">
        <v>0</v>
      </c>
      <c r="J77" s="41" t="s">
        <v>39</v>
      </c>
      <c r="K77" s="83">
        <v>4115</v>
      </c>
      <c r="M77" s="41"/>
      <c r="N77" s="16">
        <v>2011</v>
      </c>
      <c r="O77" s="16">
        <v>6</v>
      </c>
      <c r="P77" s="16">
        <v>17651</v>
      </c>
      <c r="Q77" s="30">
        <f>PRODUCT(P77/O77)</f>
        <v>2941.8333333333335</v>
      </c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s="12" customFormat="1">
      <c r="A78" s="16"/>
      <c r="B78" s="16"/>
      <c r="C78" s="16"/>
      <c r="D78" s="17"/>
      <c r="E78" s="24"/>
      <c r="F78" s="17"/>
      <c r="G78" s="16"/>
      <c r="H78" s="24"/>
      <c r="I78" s="16"/>
      <c r="J78" s="17" t="s">
        <v>279</v>
      </c>
      <c r="K78" s="41">
        <f>SUM(K72:K77)</f>
        <v>13712</v>
      </c>
      <c r="M78" s="41"/>
      <c r="N78" s="16">
        <v>2012</v>
      </c>
      <c r="O78" s="16">
        <v>7</v>
      </c>
      <c r="P78" s="16">
        <v>15175</v>
      </c>
      <c r="Q78" s="30">
        <v>2168</v>
      </c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s="12" customFormat="1">
      <c r="A79" s="16"/>
      <c r="B79" s="16"/>
      <c r="C79" s="16"/>
      <c r="D79" s="17"/>
      <c r="E79" s="24"/>
      <c r="F79" s="17"/>
      <c r="G79" s="16"/>
      <c r="H79" s="16"/>
      <c r="I79" s="16"/>
      <c r="J79" s="17" t="s">
        <v>278</v>
      </c>
      <c r="K79" s="82">
        <f>PRODUCT(K78/4)</f>
        <v>3428</v>
      </c>
      <c r="M79" s="41"/>
      <c r="N79" s="16">
        <v>2013</v>
      </c>
      <c r="O79" s="16">
        <v>8</v>
      </c>
      <c r="P79" s="16">
        <v>21225</v>
      </c>
      <c r="Q79" s="30">
        <v>2653</v>
      </c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s="12" customFormat="1">
      <c r="A80" s="16"/>
      <c r="B80" s="16"/>
      <c r="C80" s="16"/>
      <c r="D80" s="14"/>
      <c r="E80" s="16"/>
      <c r="F80" s="17"/>
      <c r="G80" s="16"/>
      <c r="H80" s="41"/>
      <c r="I80" s="16"/>
      <c r="J80" s="41"/>
      <c r="K80" s="82"/>
      <c r="M80" s="41"/>
      <c r="N80" s="16">
        <v>2014</v>
      </c>
      <c r="O80" s="16">
        <v>7</v>
      </c>
      <c r="P80" s="16">
        <v>13183</v>
      </c>
      <c r="Q80" s="30">
        <f>PRODUCT(P80/O80)</f>
        <v>1883.2857142857142</v>
      </c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s="12" customFormat="1">
      <c r="A81" s="19"/>
      <c r="B81" s="19"/>
      <c r="C81" s="19"/>
      <c r="D81" s="45"/>
      <c r="E81" s="31"/>
      <c r="F81" s="45"/>
      <c r="G81" s="19"/>
      <c r="H81" s="19"/>
      <c r="I81" s="19"/>
      <c r="J81" s="19"/>
      <c r="K81" s="45"/>
      <c r="M81" s="41"/>
      <c r="N81" s="16">
        <v>2015</v>
      </c>
      <c r="O81" s="16">
        <v>6</v>
      </c>
      <c r="P81" s="16">
        <v>11990</v>
      </c>
      <c r="Q81" s="30">
        <f>PRODUCT(P81/O81)</f>
        <v>1998.3333333333333</v>
      </c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s="12" customFormat="1">
      <c r="A82" s="16" t="s">
        <v>630</v>
      </c>
      <c r="B82" s="16" t="s">
        <v>433</v>
      </c>
      <c r="C82" s="16">
        <v>1995</v>
      </c>
      <c r="D82" s="14" t="s">
        <v>288</v>
      </c>
      <c r="E82" s="24" t="s">
        <v>272</v>
      </c>
      <c r="F82" s="17" t="s">
        <v>282</v>
      </c>
      <c r="G82" s="16">
        <v>2</v>
      </c>
      <c r="H82" s="64" t="s">
        <v>272</v>
      </c>
      <c r="I82" s="16">
        <v>1</v>
      </c>
      <c r="J82" s="41" t="s">
        <v>297</v>
      </c>
      <c r="K82" s="83">
        <v>1713</v>
      </c>
      <c r="M82" s="41"/>
      <c r="N82" s="16">
        <v>2016</v>
      </c>
      <c r="O82" s="16">
        <v>6</v>
      </c>
      <c r="P82" s="16">
        <v>11272</v>
      </c>
      <c r="Q82" s="30">
        <f>PRODUCT(P82/O82)</f>
        <v>1878.6666666666667</v>
      </c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12" customFormat="1">
      <c r="A83" s="16" t="s">
        <v>629</v>
      </c>
      <c r="B83" s="16" t="s">
        <v>433</v>
      </c>
      <c r="C83" s="16">
        <v>1995</v>
      </c>
      <c r="D83" s="17" t="s">
        <v>282</v>
      </c>
      <c r="E83" s="24" t="s">
        <v>272</v>
      </c>
      <c r="F83" s="14" t="s">
        <v>288</v>
      </c>
      <c r="G83" s="16">
        <v>1</v>
      </c>
      <c r="H83" s="64" t="s">
        <v>272</v>
      </c>
      <c r="I83" s="16">
        <v>2</v>
      </c>
      <c r="J83" s="41" t="s">
        <v>298</v>
      </c>
      <c r="K83" s="83">
        <v>2586</v>
      </c>
      <c r="M83" s="41"/>
      <c r="N83" s="16" t="s">
        <v>477</v>
      </c>
      <c r="O83" s="16">
        <f>SUM(O53:O82)</f>
        <v>200</v>
      </c>
      <c r="P83" s="16">
        <f>SUM(P53:P82)</f>
        <v>503125</v>
      </c>
      <c r="Q83" s="30">
        <f>PRODUCT(P83/O83)</f>
        <v>2515.625</v>
      </c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12" customFormat="1">
      <c r="A84" s="16" t="s">
        <v>638</v>
      </c>
      <c r="B84" s="16" t="s">
        <v>479</v>
      </c>
      <c r="C84" s="16">
        <v>1995</v>
      </c>
      <c r="D84" s="14" t="s">
        <v>288</v>
      </c>
      <c r="E84" s="24" t="s">
        <v>272</v>
      </c>
      <c r="F84" s="17" t="s">
        <v>282</v>
      </c>
      <c r="G84" s="16">
        <v>2</v>
      </c>
      <c r="H84" s="64" t="s">
        <v>272</v>
      </c>
      <c r="I84" s="16">
        <v>0</v>
      </c>
      <c r="J84" s="41" t="s">
        <v>299</v>
      </c>
      <c r="K84" s="83">
        <v>3115</v>
      </c>
      <c r="M84" s="41"/>
      <c r="N84" s="41"/>
      <c r="O84" s="41"/>
      <c r="P84" s="41"/>
      <c r="Q84" s="4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s="12" customFormat="1">
      <c r="A85" s="16"/>
      <c r="B85" s="16"/>
      <c r="C85" s="16"/>
      <c r="D85" s="41"/>
      <c r="E85" s="24"/>
      <c r="F85" s="41"/>
      <c r="G85" s="16"/>
      <c r="H85" s="64"/>
      <c r="I85" s="16"/>
      <c r="J85" s="41"/>
      <c r="K85" s="83"/>
      <c r="M85" s="41"/>
      <c r="N85" s="41"/>
      <c r="O85" s="41"/>
      <c r="P85" s="41"/>
      <c r="Q85" s="4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12" customFormat="1">
      <c r="A86" s="16" t="s">
        <v>460</v>
      </c>
      <c r="B86" s="16" t="s">
        <v>433</v>
      </c>
      <c r="C86" s="16">
        <v>1995</v>
      </c>
      <c r="D86" s="14" t="s">
        <v>286</v>
      </c>
      <c r="E86" s="24" t="s">
        <v>272</v>
      </c>
      <c r="F86" s="17" t="s">
        <v>369</v>
      </c>
      <c r="G86" s="16">
        <v>2</v>
      </c>
      <c r="H86" s="64" t="s">
        <v>272</v>
      </c>
      <c r="I86" s="16">
        <v>0</v>
      </c>
      <c r="J86" s="41" t="s">
        <v>300</v>
      </c>
      <c r="K86" s="83">
        <v>2297</v>
      </c>
      <c r="M86" s="41"/>
      <c r="N86" s="41"/>
      <c r="O86" s="41"/>
      <c r="P86" s="41"/>
      <c r="Q86" s="4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12" customFormat="1">
      <c r="A87" s="16" t="s">
        <v>629</v>
      </c>
      <c r="B87" s="16" t="s">
        <v>433</v>
      </c>
      <c r="C87" s="16">
        <v>1995</v>
      </c>
      <c r="D87" s="14" t="s">
        <v>369</v>
      </c>
      <c r="E87" s="24" t="s">
        <v>272</v>
      </c>
      <c r="F87" s="17" t="s">
        <v>286</v>
      </c>
      <c r="G87" s="16">
        <v>1</v>
      </c>
      <c r="H87" s="64" t="s">
        <v>272</v>
      </c>
      <c r="I87" s="16">
        <v>0</v>
      </c>
      <c r="J87" s="41" t="s">
        <v>301</v>
      </c>
      <c r="K87" s="83">
        <v>2213</v>
      </c>
      <c r="M87" s="41"/>
      <c r="N87" s="41"/>
      <c r="O87" s="41"/>
      <c r="P87" s="41"/>
      <c r="Q87" s="4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12" customFormat="1">
      <c r="A88" s="16" t="s">
        <v>638</v>
      </c>
      <c r="B88" s="16" t="s">
        <v>479</v>
      </c>
      <c r="C88" s="16">
        <v>1995</v>
      </c>
      <c r="D88" s="14" t="s">
        <v>286</v>
      </c>
      <c r="E88" s="24" t="s">
        <v>272</v>
      </c>
      <c r="F88" s="17" t="s">
        <v>369</v>
      </c>
      <c r="G88" s="16">
        <v>2</v>
      </c>
      <c r="H88" s="64" t="s">
        <v>272</v>
      </c>
      <c r="I88" s="16">
        <v>0</v>
      </c>
      <c r="J88" s="41" t="s">
        <v>302</v>
      </c>
      <c r="K88" s="83">
        <v>2858</v>
      </c>
      <c r="M88" s="41"/>
      <c r="N88" s="41"/>
      <c r="O88" s="41"/>
      <c r="P88" s="41"/>
      <c r="Q88" s="4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12" customFormat="1">
      <c r="A89" s="16" t="s">
        <v>641</v>
      </c>
      <c r="B89" s="16" t="s">
        <v>479</v>
      </c>
      <c r="C89" s="16">
        <v>1995</v>
      </c>
      <c r="D89" s="17" t="s">
        <v>369</v>
      </c>
      <c r="E89" s="24" t="s">
        <v>272</v>
      </c>
      <c r="F89" s="14" t="s">
        <v>286</v>
      </c>
      <c r="G89" s="16">
        <v>0</v>
      </c>
      <c r="H89" s="64" t="s">
        <v>272</v>
      </c>
      <c r="I89" s="16">
        <v>2</v>
      </c>
      <c r="J89" s="41" t="s">
        <v>303</v>
      </c>
      <c r="K89" s="83">
        <v>3850</v>
      </c>
      <c r="M89" s="41"/>
      <c r="N89" s="41"/>
      <c r="O89" s="41"/>
      <c r="P89" s="41"/>
      <c r="Q89" s="4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12" customFormat="1">
      <c r="A90" s="16"/>
      <c r="B90" s="16"/>
      <c r="C90" s="16"/>
      <c r="D90" s="17"/>
      <c r="E90" s="24"/>
      <c r="F90" s="17"/>
      <c r="G90" s="16"/>
      <c r="H90" s="24"/>
      <c r="I90" s="16"/>
      <c r="J90" s="17" t="s">
        <v>279</v>
      </c>
      <c r="K90" s="41">
        <f>SUM(K82:K89)</f>
        <v>18632</v>
      </c>
      <c r="M90" s="41"/>
      <c r="N90" s="41"/>
      <c r="O90" s="41"/>
      <c r="P90" s="41"/>
      <c r="Q90" s="4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12" customFormat="1">
      <c r="A91" s="16"/>
      <c r="B91" s="16"/>
      <c r="C91" s="16"/>
      <c r="D91" s="17"/>
      <c r="E91" s="24"/>
      <c r="F91" s="17"/>
      <c r="G91" s="16"/>
      <c r="H91" s="16"/>
      <c r="I91" s="16"/>
      <c r="J91" s="17" t="s">
        <v>278</v>
      </c>
      <c r="K91" s="82">
        <f>PRODUCT(K90/7)</f>
        <v>2661.7142857142858</v>
      </c>
      <c r="M91" s="41"/>
      <c r="N91" s="41"/>
      <c r="O91" s="41"/>
      <c r="P91" s="41"/>
      <c r="Q91" s="4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12" customFormat="1">
      <c r="A92" s="16"/>
      <c r="B92" s="16"/>
      <c r="C92" s="16"/>
      <c r="D92" s="41"/>
      <c r="E92" s="16"/>
      <c r="F92" s="41"/>
      <c r="G92" s="29"/>
      <c r="H92" s="64"/>
      <c r="I92" s="29"/>
      <c r="J92" s="41"/>
      <c r="K92" s="82"/>
      <c r="M92" s="41"/>
      <c r="N92" s="41"/>
      <c r="O92" s="41"/>
      <c r="P92" s="41"/>
      <c r="Q92" s="4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12" customFormat="1">
      <c r="A93" s="19"/>
      <c r="B93" s="19"/>
      <c r="C93" s="19"/>
      <c r="D93" s="45"/>
      <c r="E93" s="31"/>
      <c r="F93" s="45"/>
      <c r="G93" s="19"/>
      <c r="H93" s="19"/>
      <c r="I93" s="19"/>
      <c r="J93" s="19"/>
      <c r="K93" s="45"/>
      <c r="M93" s="41"/>
      <c r="N93" s="41"/>
      <c r="O93" s="41"/>
      <c r="P93" s="41"/>
      <c r="Q93" s="4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12" customFormat="1">
      <c r="A94" s="16" t="s">
        <v>460</v>
      </c>
      <c r="B94" s="16" t="s">
        <v>433</v>
      </c>
      <c r="C94" s="16">
        <v>1996</v>
      </c>
      <c r="D94" s="17" t="s">
        <v>370</v>
      </c>
      <c r="E94" s="24" t="s">
        <v>272</v>
      </c>
      <c r="F94" s="14" t="s">
        <v>282</v>
      </c>
      <c r="G94" s="16">
        <v>0</v>
      </c>
      <c r="H94" s="64" t="s">
        <v>272</v>
      </c>
      <c r="I94" s="16">
        <v>1</v>
      </c>
      <c r="J94" s="41" t="s">
        <v>389</v>
      </c>
      <c r="K94" s="83">
        <v>1548</v>
      </c>
      <c r="M94" s="41"/>
      <c r="N94" s="41"/>
      <c r="O94" s="41"/>
      <c r="P94" s="41"/>
      <c r="Q94" s="4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12" customFormat="1">
      <c r="A95" s="16" t="s">
        <v>461</v>
      </c>
      <c r="B95" s="16" t="s">
        <v>433</v>
      </c>
      <c r="C95" s="16">
        <v>1996</v>
      </c>
      <c r="D95" s="17" t="s">
        <v>282</v>
      </c>
      <c r="E95" s="24" t="s">
        <v>272</v>
      </c>
      <c r="F95" s="14" t="s">
        <v>370</v>
      </c>
      <c r="G95" s="16">
        <v>0</v>
      </c>
      <c r="H95" s="64" t="s">
        <v>272</v>
      </c>
      <c r="I95" s="16">
        <v>2</v>
      </c>
      <c r="J95" s="41" t="s">
        <v>390</v>
      </c>
      <c r="K95" s="83">
        <v>4110</v>
      </c>
      <c r="M95" s="41"/>
      <c r="N95" s="41"/>
      <c r="O95" s="41"/>
      <c r="P95" s="41"/>
      <c r="Q95" s="4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12" customFormat="1">
      <c r="A96" s="16" t="s">
        <v>628</v>
      </c>
      <c r="B96" s="16" t="s">
        <v>433</v>
      </c>
      <c r="C96" s="16">
        <v>1996</v>
      </c>
      <c r="D96" s="17" t="s">
        <v>370</v>
      </c>
      <c r="E96" s="24" t="s">
        <v>272</v>
      </c>
      <c r="F96" s="14" t="s">
        <v>282</v>
      </c>
      <c r="G96" s="16">
        <v>1</v>
      </c>
      <c r="H96" s="64" t="s">
        <v>272</v>
      </c>
      <c r="I96" s="16">
        <v>2</v>
      </c>
      <c r="J96" s="41" t="s">
        <v>391</v>
      </c>
      <c r="K96" s="83">
        <v>1913</v>
      </c>
      <c r="M96" s="41"/>
      <c r="N96" s="41"/>
      <c r="O96" s="41"/>
      <c r="P96" s="41"/>
      <c r="Q96" s="4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12" customFormat="1">
      <c r="A97" s="16" t="s">
        <v>640</v>
      </c>
      <c r="B97" s="16" t="s">
        <v>479</v>
      </c>
      <c r="C97" s="16">
        <v>1996</v>
      </c>
      <c r="D97" s="14" t="s">
        <v>282</v>
      </c>
      <c r="E97" s="24" t="s">
        <v>272</v>
      </c>
      <c r="F97" s="41" t="s">
        <v>370</v>
      </c>
      <c r="G97" s="16">
        <v>2</v>
      </c>
      <c r="H97" s="64" t="s">
        <v>272</v>
      </c>
      <c r="I97" s="16">
        <v>1</v>
      </c>
      <c r="J97" s="41" t="s">
        <v>392</v>
      </c>
      <c r="K97" s="83">
        <v>3118</v>
      </c>
      <c r="M97" s="41"/>
      <c r="N97" s="41"/>
      <c r="O97" s="41"/>
      <c r="P97" s="41"/>
      <c r="Q97" s="4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12" customFormat="1">
      <c r="A98" s="16"/>
      <c r="B98" s="16"/>
      <c r="C98" s="16"/>
      <c r="D98" s="41"/>
      <c r="E98" s="16"/>
      <c r="F98" s="41"/>
      <c r="G98" s="16"/>
      <c r="H98" s="64"/>
      <c r="I98" s="16"/>
      <c r="J98" s="41"/>
      <c r="K98" s="83"/>
      <c r="M98" s="41"/>
      <c r="N98" s="41"/>
      <c r="O98" s="41"/>
      <c r="P98" s="41"/>
      <c r="Q98" s="4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s="12" customFormat="1">
      <c r="A99" s="16" t="s">
        <v>460</v>
      </c>
      <c r="B99" s="16" t="s">
        <v>433</v>
      </c>
      <c r="C99" s="16">
        <v>1996</v>
      </c>
      <c r="D99" s="14" t="s">
        <v>286</v>
      </c>
      <c r="E99" s="24" t="s">
        <v>272</v>
      </c>
      <c r="F99" s="17" t="s">
        <v>369</v>
      </c>
      <c r="G99" s="16">
        <v>2</v>
      </c>
      <c r="H99" s="64" t="s">
        <v>272</v>
      </c>
      <c r="I99" s="16">
        <v>0</v>
      </c>
      <c r="J99" s="41" t="s">
        <v>393</v>
      </c>
      <c r="K99" s="83" t="s">
        <v>632</v>
      </c>
      <c r="M99" s="41"/>
      <c r="N99" s="41"/>
      <c r="O99" s="41"/>
      <c r="P99" s="41"/>
      <c r="Q99" s="4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s="12" customFormat="1">
      <c r="A100" s="16" t="s">
        <v>461</v>
      </c>
      <c r="B100" s="16" t="s">
        <v>433</v>
      </c>
      <c r="C100" s="16">
        <v>1996</v>
      </c>
      <c r="D100" s="17" t="s">
        <v>369</v>
      </c>
      <c r="E100" s="24" t="s">
        <v>272</v>
      </c>
      <c r="F100" s="14" t="s">
        <v>286</v>
      </c>
      <c r="G100" s="16">
        <v>0</v>
      </c>
      <c r="H100" s="64" t="s">
        <v>272</v>
      </c>
      <c r="I100" s="16">
        <v>2</v>
      </c>
      <c r="J100" s="41" t="s">
        <v>394</v>
      </c>
      <c r="K100" s="83">
        <v>1743</v>
      </c>
      <c r="M100" s="41"/>
      <c r="N100" s="41"/>
      <c r="O100" s="41"/>
      <c r="P100" s="41"/>
      <c r="Q100" s="4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s="12" customFormat="1">
      <c r="A101" s="16" t="s">
        <v>628</v>
      </c>
      <c r="B101" s="16" t="s">
        <v>433</v>
      </c>
      <c r="C101" s="16">
        <v>1996</v>
      </c>
      <c r="D101" s="14" t="s">
        <v>286</v>
      </c>
      <c r="E101" s="24" t="s">
        <v>272</v>
      </c>
      <c r="F101" s="17" t="s">
        <v>369</v>
      </c>
      <c r="G101" s="16">
        <v>2</v>
      </c>
      <c r="H101" s="64" t="s">
        <v>272</v>
      </c>
      <c r="I101" s="16">
        <v>0</v>
      </c>
      <c r="J101" s="41" t="s">
        <v>395</v>
      </c>
      <c r="K101" s="83">
        <v>2830</v>
      </c>
      <c r="M101" s="41"/>
      <c r="N101" s="41"/>
      <c r="O101" s="41"/>
      <c r="P101" s="41"/>
      <c r="Q101" s="41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s="12" customFormat="1">
      <c r="A102" s="16"/>
      <c r="B102" s="16"/>
      <c r="C102" s="16"/>
      <c r="D102" s="17"/>
      <c r="E102" s="24"/>
      <c r="F102" s="17"/>
      <c r="G102" s="16"/>
      <c r="H102" s="24"/>
      <c r="I102" s="16"/>
      <c r="J102" s="17" t="s">
        <v>279</v>
      </c>
      <c r="K102" s="41">
        <f>SUM(K94:K101)</f>
        <v>15262</v>
      </c>
      <c r="M102" s="41"/>
      <c r="N102" s="41"/>
      <c r="O102" s="41"/>
      <c r="P102" s="41"/>
      <c r="Q102" s="41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s="12" customFormat="1">
      <c r="A103" s="16"/>
      <c r="B103" s="16"/>
      <c r="C103" s="16"/>
      <c r="D103" s="17"/>
      <c r="E103" s="24"/>
      <c r="F103" s="17"/>
      <c r="G103" s="16"/>
      <c r="H103" s="16"/>
      <c r="I103" s="16"/>
      <c r="J103" s="17" t="s">
        <v>278</v>
      </c>
      <c r="K103" s="82">
        <f>PRODUCT(K102/7)</f>
        <v>2180.2857142857142</v>
      </c>
      <c r="M103" s="41"/>
      <c r="N103" s="41"/>
      <c r="O103" s="41"/>
      <c r="P103" s="41"/>
      <c r="Q103" s="41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s="12" customFormat="1">
      <c r="A104" s="16"/>
      <c r="B104" s="16"/>
      <c r="C104" s="16"/>
      <c r="D104" s="14"/>
      <c r="E104" s="16"/>
      <c r="F104" s="17"/>
      <c r="G104" s="16"/>
      <c r="H104" s="64"/>
      <c r="I104" s="16"/>
      <c r="J104" s="41"/>
      <c r="K104" s="82"/>
      <c r="M104" s="41"/>
      <c r="N104" s="41"/>
      <c r="O104" s="41"/>
      <c r="P104" s="41"/>
      <c r="Q104" s="41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s="12" customFormat="1">
      <c r="A105" s="19"/>
      <c r="B105" s="19"/>
      <c r="C105" s="19"/>
      <c r="D105" s="45"/>
      <c r="E105" s="31"/>
      <c r="F105" s="45"/>
      <c r="G105" s="19"/>
      <c r="H105" s="19"/>
      <c r="I105" s="19"/>
      <c r="J105" s="19"/>
      <c r="K105" s="45"/>
      <c r="M105" s="41"/>
      <c r="N105" s="41"/>
      <c r="O105" s="41"/>
      <c r="P105" s="41"/>
      <c r="Q105" s="41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s="12" customFormat="1">
      <c r="A106" s="16" t="s">
        <v>455</v>
      </c>
      <c r="B106" s="16" t="s">
        <v>433</v>
      </c>
      <c r="C106" s="16">
        <v>1997</v>
      </c>
      <c r="D106" s="14" t="s">
        <v>344</v>
      </c>
      <c r="E106" s="24" t="s">
        <v>272</v>
      </c>
      <c r="F106" s="17" t="s">
        <v>282</v>
      </c>
      <c r="G106" s="16">
        <v>2</v>
      </c>
      <c r="H106" s="64" t="s">
        <v>272</v>
      </c>
      <c r="I106" s="16">
        <v>0</v>
      </c>
      <c r="J106" s="41" t="s">
        <v>139</v>
      </c>
      <c r="K106" s="83">
        <v>3325</v>
      </c>
      <c r="M106" s="41"/>
      <c r="N106" s="41"/>
      <c r="O106" s="41"/>
      <c r="P106" s="41"/>
      <c r="Q106" s="41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12" customFormat="1">
      <c r="A107" s="16" t="s">
        <v>629</v>
      </c>
      <c r="B107" s="16" t="s">
        <v>433</v>
      </c>
      <c r="C107" s="16">
        <v>1997</v>
      </c>
      <c r="D107" s="17" t="s">
        <v>282</v>
      </c>
      <c r="E107" s="24" t="s">
        <v>272</v>
      </c>
      <c r="F107" s="14" t="s">
        <v>344</v>
      </c>
      <c r="G107" s="16">
        <v>0</v>
      </c>
      <c r="H107" s="64" t="s">
        <v>272</v>
      </c>
      <c r="I107" s="16">
        <v>1</v>
      </c>
      <c r="J107" s="41" t="s">
        <v>233</v>
      </c>
      <c r="K107" s="83">
        <v>2865</v>
      </c>
      <c r="M107" s="41"/>
      <c r="N107" s="41"/>
      <c r="O107" s="41"/>
      <c r="P107" s="41"/>
      <c r="Q107" s="41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12" customFormat="1">
      <c r="A108" s="16" t="s">
        <v>628</v>
      </c>
      <c r="B108" s="16" t="s">
        <v>433</v>
      </c>
      <c r="C108" s="16">
        <v>1997</v>
      </c>
      <c r="D108" s="14" t="s">
        <v>344</v>
      </c>
      <c r="E108" s="24" t="s">
        <v>272</v>
      </c>
      <c r="F108" s="17" t="s">
        <v>282</v>
      </c>
      <c r="G108" s="16">
        <v>2</v>
      </c>
      <c r="H108" s="64" t="s">
        <v>272</v>
      </c>
      <c r="I108" s="16">
        <v>0</v>
      </c>
      <c r="J108" s="41" t="s">
        <v>234</v>
      </c>
      <c r="K108" s="83">
        <v>4334</v>
      </c>
      <c r="M108" s="41"/>
      <c r="N108" s="41"/>
      <c r="O108" s="41"/>
      <c r="P108" s="41"/>
      <c r="Q108" s="41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12" customFormat="1">
      <c r="A109" s="16"/>
      <c r="B109" s="16"/>
      <c r="C109" s="16"/>
      <c r="D109" s="17"/>
      <c r="E109" s="24"/>
      <c r="F109" s="41"/>
      <c r="G109" s="16"/>
      <c r="H109" s="64"/>
      <c r="I109" s="16"/>
      <c r="J109" s="41"/>
      <c r="K109" s="83"/>
      <c r="M109" s="41"/>
      <c r="N109" s="41"/>
      <c r="O109" s="41"/>
      <c r="P109" s="41"/>
      <c r="Q109" s="41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s="12" customFormat="1">
      <c r="A110" s="16" t="s">
        <v>455</v>
      </c>
      <c r="B110" s="16" t="s">
        <v>433</v>
      </c>
      <c r="C110" s="16">
        <v>1997</v>
      </c>
      <c r="D110" s="14" t="s">
        <v>286</v>
      </c>
      <c r="E110" s="24" t="s">
        <v>272</v>
      </c>
      <c r="F110" s="17" t="s">
        <v>369</v>
      </c>
      <c r="G110" s="16">
        <v>2</v>
      </c>
      <c r="H110" s="64" t="s">
        <v>272</v>
      </c>
      <c r="I110" s="16">
        <v>0</v>
      </c>
      <c r="J110" s="41" t="s">
        <v>235</v>
      </c>
      <c r="K110" s="83">
        <v>2715</v>
      </c>
      <c r="M110" s="41"/>
      <c r="N110" s="41"/>
      <c r="O110" s="41"/>
      <c r="P110" s="41"/>
      <c r="Q110" s="4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s="12" customFormat="1">
      <c r="A111" s="16" t="s">
        <v>629</v>
      </c>
      <c r="B111" s="16" t="s">
        <v>433</v>
      </c>
      <c r="C111" s="16">
        <v>1997</v>
      </c>
      <c r="D111" s="14" t="s">
        <v>369</v>
      </c>
      <c r="E111" s="24" t="s">
        <v>272</v>
      </c>
      <c r="F111" s="17" t="s">
        <v>286</v>
      </c>
      <c r="G111" s="16">
        <v>1</v>
      </c>
      <c r="H111" s="64" t="s">
        <v>272</v>
      </c>
      <c r="I111" s="16">
        <v>0</v>
      </c>
      <c r="J111" s="41" t="s">
        <v>236</v>
      </c>
      <c r="K111" s="83">
        <v>2884</v>
      </c>
      <c r="M111" s="41"/>
      <c r="N111" s="41"/>
      <c r="O111" s="41"/>
      <c r="P111" s="41"/>
      <c r="Q111" s="41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s="12" customFormat="1">
      <c r="A112" s="16" t="s">
        <v>628</v>
      </c>
      <c r="B112" s="16" t="s">
        <v>433</v>
      </c>
      <c r="C112" s="16">
        <v>1997</v>
      </c>
      <c r="D112" s="17" t="s">
        <v>286</v>
      </c>
      <c r="E112" s="24" t="s">
        <v>272</v>
      </c>
      <c r="F112" s="14" t="s">
        <v>369</v>
      </c>
      <c r="G112" s="16">
        <v>1</v>
      </c>
      <c r="H112" s="64" t="s">
        <v>272</v>
      </c>
      <c r="I112" s="16">
        <v>2</v>
      </c>
      <c r="J112" s="41" t="s">
        <v>237</v>
      </c>
      <c r="K112" s="83">
        <v>2925</v>
      </c>
      <c r="M112" s="41"/>
      <c r="N112" s="41"/>
      <c r="O112" s="41"/>
      <c r="P112" s="41"/>
      <c r="Q112" s="41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s="12" customFormat="1">
      <c r="A113" s="16" t="s">
        <v>638</v>
      </c>
      <c r="B113" s="16" t="s">
        <v>479</v>
      </c>
      <c r="C113" s="16">
        <v>1997</v>
      </c>
      <c r="D113" s="17" t="s">
        <v>369</v>
      </c>
      <c r="E113" s="24" t="s">
        <v>272</v>
      </c>
      <c r="F113" s="14" t="s">
        <v>286</v>
      </c>
      <c r="G113" s="16">
        <v>1</v>
      </c>
      <c r="H113" s="64" t="s">
        <v>272</v>
      </c>
      <c r="I113" s="16">
        <v>2</v>
      </c>
      <c r="J113" s="41" t="s">
        <v>238</v>
      </c>
      <c r="K113" s="83">
        <v>6130</v>
      </c>
      <c r="M113" s="41"/>
      <c r="N113" s="41"/>
      <c r="O113" s="41"/>
      <c r="P113" s="41"/>
      <c r="Q113" s="41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s="12" customFormat="1">
      <c r="A114" s="16" t="s">
        <v>443</v>
      </c>
      <c r="B114" s="16" t="s">
        <v>479</v>
      </c>
      <c r="C114" s="16">
        <v>1997</v>
      </c>
      <c r="D114" s="14" t="s">
        <v>286</v>
      </c>
      <c r="E114" s="24" t="s">
        <v>272</v>
      </c>
      <c r="F114" s="17" t="s">
        <v>369</v>
      </c>
      <c r="G114" s="16">
        <v>2</v>
      </c>
      <c r="H114" s="64" t="s">
        <v>272</v>
      </c>
      <c r="I114" s="16">
        <v>0</v>
      </c>
      <c r="J114" s="41" t="s">
        <v>239</v>
      </c>
      <c r="K114" s="83">
        <v>4020</v>
      </c>
      <c r="M114" s="41"/>
      <c r="N114" s="41"/>
      <c r="O114" s="41"/>
      <c r="P114" s="41"/>
      <c r="Q114" s="4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s="12" customFormat="1">
      <c r="A115" s="16"/>
      <c r="B115" s="16"/>
      <c r="C115" s="16"/>
      <c r="D115" s="17"/>
      <c r="E115" s="24"/>
      <c r="F115" s="17"/>
      <c r="G115" s="16"/>
      <c r="H115" s="24"/>
      <c r="I115" s="16"/>
      <c r="J115" s="17" t="s">
        <v>279</v>
      </c>
      <c r="K115" s="41">
        <f>SUM(K106:K114)</f>
        <v>29198</v>
      </c>
      <c r="M115" s="41"/>
      <c r="N115" s="41"/>
      <c r="O115" s="41"/>
      <c r="P115" s="41"/>
      <c r="Q115" s="41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s="12" customFormat="1">
      <c r="A116" s="16"/>
      <c r="B116" s="16"/>
      <c r="C116" s="16"/>
      <c r="D116" s="17"/>
      <c r="E116" s="24"/>
      <c r="F116" s="17"/>
      <c r="G116" s="16"/>
      <c r="H116" s="16"/>
      <c r="I116" s="16"/>
      <c r="J116" s="17" t="s">
        <v>278</v>
      </c>
      <c r="K116" s="82">
        <f>PRODUCT(K115/8)</f>
        <v>3649.75</v>
      </c>
      <c r="M116" s="41"/>
      <c r="N116" s="41"/>
      <c r="O116" s="41"/>
      <c r="P116" s="41"/>
      <c r="Q116" s="41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s="12" customFormat="1">
      <c r="A117" s="16"/>
      <c r="B117" s="16"/>
      <c r="C117" s="16"/>
      <c r="D117" s="14"/>
      <c r="E117" s="16"/>
      <c r="F117" s="17"/>
      <c r="G117" s="16"/>
      <c r="H117" s="41"/>
      <c r="I117" s="16"/>
      <c r="J117" s="41"/>
      <c r="K117" s="82"/>
      <c r="M117" s="41"/>
      <c r="N117" s="41"/>
      <c r="O117" s="41"/>
      <c r="P117" s="41"/>
      <c r="Q117" s="41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s="12" customFormat="1">
      <c r="A118" s="19"/>
      <c r="B118" s="19"/>
      <c r="C118" s="19"/>
      <c r="D118" s="45"/>
      <c r="E118" s="31"/>
      <c r="F118" s="45"/>
      <c r="G118" s="19"/>
      <c r="H118" s="19"/>
      <c r="I118" s="19"/>
      <c r="J118" s="19"/>
      <c r="K118" s="45"/>
      <c r="M118" s="41"/>
      <c r="N118" s="41"/>
      <c r="O118" s="41"/>
      <c r="P118" s="41"/>
      <c r="Q118" s="41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s="12" customFormat="1">
      <c r="A119" s="16" t="s">
        <v>460</v>
      </c>
      <c r="B119" s="16" t="s">
        <v>433</v>
      </c>
      <c r="C119" s="16">
        <v>1998</v>
      </c>
      <c r="D119" s="14" t="s">
        <v>288</v>
      </c>
      <c r="E119" s="24" t="s">
        <v>272</v>
      </c>
      <c r="F119" s="41" t="s">
        <v>286</v>
      </c>
      <c r="G119" s="16">
        <v>2</v>
      </c>
      <c r="H119" s="64" t="s">
        <v>272</v>
      </c>
      <c r="I119" s="16">
        <v>0</v>
      </c>
      <c r="J119" s="41" t="s">
        <v>84</v>
      </c>
      <c r="K119" s="83">
        <v>5273</v>
      </c>
      <c r="M119" s="41"/>
      <c r="N119" s="41"/>
      <c r="O119" s="41"/>
      <c r="P119" s="41"/>
      <c r="Q119" s="41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s="12" customFormat="1">
      <c r="A120" s="16" t="s">
        <v>461</v>
      </c>
      <c r="B120" s="16" t="s">
        <v>433</v>
      </c>
      <c r="C120" s="16">
        <v>1998</v>
      </c>
      <c r="D120" s="41" t="s">
        <v>286</v>
      </c>
      <c r="E120" s="24" t="s">
        <v>272</v>
      </c>
      <c r="F120" s="14" t="s">
        <v>288</v>
      </c>
      <c r="G120" s="16">
        <v>0</v>
      </c>
      <c r="H120" s="64" t="s">
        <v>272</v>
      </c>
      <c r="I120" s="16">
        <v>1</v>
      </c>
      <c r="J120" s="41" t="s">
        <v>85</v>
      </c>
      <c r="K120" s="83">
        <v>3065</v>
      </c>
      <c r="M120" s="41"/>
      <c r="N120" s="41"/>
      <c r="O120" s="41"/>
      <c r="P120" s="41"/>
      <c r="Q120" s="41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s="12" customFormat="1">
      <c r="A121" s="16" t="s">
        <v>629</v>
      </c>
      <c r="B121" s="16" t="s">
        <v>433</v>
      </c>
      <c r="C121" s="16">
        <v>1998</v>
      </c>
      <c r="D121" s="14" t="s">
        <v>288</v>
      </c>
      <c r="E121" s="24" t="s">
        <v>272</v>
      </c>
      <c r="F121" s="41" t="s">
        <v>286</v>
      </c>
      <c r="G121" s="16">
        <v>2</v>
      </c>
      <c r="H121" s="64" t="s">
        <v>272</v>
      </c>
      <c r="I121" s="16">
        <v>0</v>
      </c>
      <c r="J121" s="41" t="s">
        <v>86</v>
      </c>
      <c r="K121" s="83">
        <v>5831</v>
      </c>
      <c r="M121" s="41"/>
      <c r="N121" s="41"/>
      <c r="O121" s="41"/>
      <c r="P121" s="41"/>
      <c r="Q121" s="41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s="12" customFormat="1">
      <c r="A122" s="16"/>
      <c r="B122" s="16"/>
      <c r="C122" s="16"/>
      <c r="D122" s="41"/>
      <c r="E122" s="24"/>
      <c r="F122" s="41"/>
      <c r="G122" s="16"/>
      <c r="H122" s="64"/>
      <c r="I122" s="16"/>
      <c r="J122" s="41"/>
      <c r="K122" s="83"/>
      <c r="M122" s="41"/>
      <c r="N122" s="41"/>
      <c r="O122" s="41"/>
      <c r="P122" s="41"/>
      <c r="Q122" s="4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s="12" customFormat="1">
      <c r="A123" s="16" t="s">
        <v>460</v>
      </c>
      <c r="B123" s="16" t="s">
        <v>433</v>
      </c>
      <c r="C123" s="16">
        <v>1998</v>
      </c>
      <c r="D123" s="17" t="s">
        <v>123</v>
      </c>
      <c r="E123" s="24" t="s">
        <v>272</v>
      </c>
      <c r="F123" s="14" t="s">
        <v>344</v>
      </c>
      <c r="G123" s="16">
        <v>0</v>
      </c>
      <c r="H123" s="64" t="s">
        <v>272</v>
      </c>
      <c r="I123" s="16">
        <v>1</v>
      </c>
      <c r="J123" s="41" t="s">
        <v>87</v>
      </c>
      <c r="K123" s="83">
        <v>2801</v>
      </c>
      <c r="M123" s="41"/>
      <c r="N123" s="41"/>
      <c r="O123" s="41"/>
      <c r="P123" s="41"/>
      <c r="Q123" s="41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s="12" customFormat="1">
      <c r="A124" s="16" t="s">
        <v>461</v>
      </c>
      <c r="B124" s="16" t="s">
        <v>433</v>
      </c>
      <c r="C124" s="16">
        <v>1998</v>
      </c>
      <c r="D124" s="17" t="s">
        <v>344</v>
      </c>
      <c r="E124" s="24" t="s">
        <v>272</v>
      </c>
      <c r="F124" s="14" t="s">
        <v>123</v>
      </c>
      <c r="G124" s="16">
        <v>1</v>
      </c>
      <c r="H124" s="64" t="s">
        <v>272</v>
      </c>
      <c r="I124" s="16">
        <v>2</v>
      </c>
      <c r="J124" s="41" t="s">
        <v>88</v>
      </c>
      <c r="K124" s="83">
        <v>4394</v>
      </c>
      <c r="M124" s="41"/>
      <c r="N124" s="41"/>
      <c r="O124" s="41"/>
      <c r="P124" s="41"/>
      <c r="Q124" s="41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s="12" customFormat="1">
      <c r="A125" s="16" t="s">
        <v>629</v>
      </c>
      <c r="B125" s="16" t="s">
        <v>433</v>
      </c>
      <c r="C125" s="16">
        <v>1998</v>
      </c>
      <c r="D125" s="14" t="s">
        <v>123</v>
      </c>
      <c r="E125" s="24" t="s">
        <v>272</v>
      </c>
      <c r="F125" s="17" t="s">
        <v>344</v>
      </c>
      <c r="G125" s="16">
        <v>1</v>
      </c>
      <c r="H125" s="64" t="s">
        <v>272</v>
      </c>
      <c r="I125" s="16">
        <v>0</v>
      </c>
      <c r="J125" s="41" t="s">
        <v>89</v>
      </c>
      <c r="K125" s="83">
        <v>2005</v>
      </c>
      <c r="M125" s="41"/>
      <c r="N125" s="41"/>
      <c r="O125" s="41"/>
      <c r="P125" s="41"/>
      <c r="Q125" s="41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s="12" customFormat="1">
      <c r="A126" s="16" t="s">
        <v>640</v>
      </c>
      <c r="B126" s="16" t="s">
        <v>479</v>
      </c>
      <c r="C126" s="16">
        <v>1998</v>
      </c>
      <c r="D126" s="17" t="s">
        <v>344</v>
      </c>
      <c r="E126" s="24" t="s">
        <v>272</v>
      </c>
      <c r="F126" s="14" t="s">
        <v>123</v>
      </c>
      <c r="G126" s="16">
        <v>1</v>
      </c>
      <c r="H126" s="64" t="s">
        <v>272</v>
      </c>
      <c r="I126" s="16">
        <v>2</v>
      </c>
      <c r="J126" s="41" t="s">
        <v>90</v>
      </c>
      <c r="K126" s="83">
        <v>4016</v>
      </c>
      <c r="M126" s="41"/>
      <c r="N126" s="41"/>
      <c r="O126" s="41"/>
      <c r="P126" s="41"/>
      <c r="Q126" s="4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s="12" customFormat="1">
      <c r="A127" s="16"/>
      <c r="B127" s="16"/>
      <c r="C127" s="16"/>
      <c r="D127" s="17"/>
      <c r="E127" s="24"/>
      <c r="F127" s="17"/>
      <c r="G127" s="16"/>
      <c r="H127" s="24"/>
      <c r="I127" s="16"/>
      <c r="J127" s="17" t="s">
        <v>279</v>
      </c>
      <c r="K127" s="41">
        <f>SUM(K119:K126)</f>
        <v>27385</v>
      </c>
      <c r="M127" s="41"/>
      <c r="N127" s="41"/>
      <c r="O127" s="41"/>
      <c r="P127" s="41"/>
      <c r="Q127" s="4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s="12" customFormat="1">
      <c r="A128" s="16"/>
      <c r="B128" s="16"/>
      <c r="C128" s="16"/>
      <c r="D128" s="17"/>
      <c r="E128" s="24"/>
      <c r="F128" s="17"/>
      <c r="G128" s="16"/>
      <c r="H128" s="16"/>
      <c r="I128" s="16"/>
      <c r="J128" s="17" t="s">
        <v>278</v>
      </c>
      <c r="K128" s="82">
        <f>PRODUCT(K127/7)</f>
        <v>3912.1428571428573</v>
      </c>
      <c r="M128" s="41"/>
      <c r="N128" s="41"/>
      <c r="O128" s="41"/>
      <c r="P128" s="41"/>
      <c r="Q128" s="4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s="12" customFormat="1">
      <c r="A129" s="16"/>
      <c r="B129" s="16"/>
      <c r="C129" s="16"/>
      <c r="D129" s="14"/>
      <c r="E129" s="16"/>
      <c r="F129" s="17"/>
      <c r="G129" s="16"/>
      <c r="H129" s="41"/>
      <c r="I129" s="16"/>
      <c r="J129" s="41"/>
      <c r="K129" s="82"/>
      <c r="M129" s="41"/>
      <c r="N129" s="41"/>
      <c r="O129" s="41"/>
      <c r="P129" s="41"/>
      <c r="Q129" s="41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s="12" customFormat="1">
      <c r="A130" s="19"/>
      <c r="B130" s="19"/>
      <c r="C130" s="19"/>
      <c r="D130" s="45"/>
      <c r="E130" s="31"/>
      <c r="F130" s="45"/>
      <c r="G130" s="19"/>
      <c r="H130" s="19"/>
      <c r="I130" s="19"/>
      <c r="J130" s="19"/>
      <c r="K130" s="45"/>
      <c r="M130" s="41"/>
      <c r="N130" s="41"/>
      <c r="O130" s="41"/>
      <c r="P130" s="41"/>
      <c r="Q130" s="41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s="12" customFormat="1">
      <c r="A131" s="16" t="s">
        <v>453</v>
      </c>
      <c r="B131" s="16" t="s">
        <v>433</v>
      </c>
      <c r="C131" s="16">
        <v>1999</v>
      </c>
      <c r="D131" s="47" t="s">
        <v>344</v>
      </c>
      <c r="E131" s="24" t="s">
        <v>272</v>
      </c>
      <c r="F131" s="41" t="s">
        <v>345</v>
      </c>
      <c r="G131" s="16">
        <v>1</v>
      </c>
      <c r="H131" s="64" t="s">
        <v>272</v>
      </c>
      <c r="I131" s="16">
        <v>0</v>
      </c>
      <c r="J131" s="41" t="s">
        <v>6</v>
      </c>
      <c r="K131" s="83">
        <v>2873</v>
      </c>
      <c r="M131" s="41"/>
      <c r="N131" s="41"/>
      <c r="O131" s="41"/>
      <c r="P131" s="41"/>
      <c r="Q131" s="41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s="12" customFormat="1">
      <c r="A132" s="16" t="s">
        <v>456</v>
      </c>
      <c r="B132" s="16" t="s">
        <v>433</v>
      </c>
      <c r="C132" s="16">
        <v>1999</v>
      </c>
      <c r="D132" s="41" t="s">
        <v>345</v>
      </c>
      <c r="E132" s="24" t="s">
        <v>272</v>
      </c>
      <c r="F132" s="47" t="s">
        <v>344</v>
      </c>
      <c r="G132" s="16">
        <v>0</v>
      </c>
      <c r="H132" s="64" t="s">
        <v>272</v>
      </c>
      <c r="I132" s="16">
        <v>2</v>
      </c>
      <c r="J132" s="41" t="s">
        <v>7</v>
      </c>
      <c r="K132" s="83" t="s">
        <v>633</v>
      </c>
      <c r="M132" s="41"/>
      <c r="N132" s="41"/>
      <c r="O132" s="41"/>
      <c r="P132" s="41"/>
      <c r="Q132" s="41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s="12" customFormat="1">
      <c r="A133" s="16" t="s">
        <v>630</v>
      </c>
      <c r="B133" s="16" t="s">
        <v>433</v>
      </c>
      <c r="C133" s="16">
        <v>1999</v>
      </c>
      <c r="D133" s="47" t="s">
        <v>344</v>
      </c>
      <c r="E133" s="24" t="s">
        <v>272</v>
      </c>
      <c r="F133" s="41" t="s">
        <v>345</v>
      </c>
      <c r="G133" s="16">
        <v>2</v>
      </c>
      <c r="H133" s="64" t="s">
        <v>272</v>
      </c>
      <c r="I133" s="16">
        <v>0</v>
      </c>
      <c r="J133" s="41" t="s">
        <v>8</v>
      </c>
      <c r="K133" s="83">
        <v>2627</v>
      </c>
      <c r="M133" s="41"/>
      <c r="N133" s="41"/>
      <c r="O133" s="41"/>
      <c r="P133" s="41"/>
      <c r="Q133" s="41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s="12" customFormat="1">
      <c r="A134" s="16"/>
      <c r="B134" s="16"/>
      <c r="C134" s="16"/>
      <c r="D134" s="41"/>
      <c r="E134" s="24"/>
      <c r="F134" s="41"/>
      <c r="G134" s="16"/>
      <c r="H134" s="64"/>
      <c r="I134" s="16"/>
      <c r="J134" s="41"/>
      <c r="K134" s="83"/>
      <c r="M134" s="41"/>
      <c r="N134" s="41"/>
      <c r="O134" s="41"/>
      <c r="P134" s="41"/>
      <c r="Q134" s="41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s="12" customFormat="1">
      <c r="A135" s="16" t="s">
        <v>453</v>
      </c>
      <c r="B135" s="16" t="s">
        <v>433</v>
      </c>
      <c r="C135" s="16">
        <v>1999</v>
      </c>
      <c r="D135" s="41" t="s">
        <v>282</v>
      </c>
      <c r="E135" s="24" t="s">
        <v>272</v>
      </c>
      <c r="F135" s="47" t="s">
        <v>370</v>
      </c>
      <c r="G135" s="16">
        <v>0</v>
      </c>
      <c r="H135" s="64" t="s">
        <v>272</v>
      </c>
      <c r="I135" s="16">
        <v>1</v>
      </c>
      <c r="J135" s="41" t="s">
        <v>9</v>
      </c>
      <c r="K135" s="83">
        <v>2126</v>
      </c>
      <c r="M135" s="41"/>
      <c r="N135" s="41"/>
      <c r="O135" s="41"/>
      <c r="P135" s="41"/>
      <c r="Q135" s="41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:33" s="12" customFormat="1">
      <c r="A136" s="16" t="s">
        <v>456</v>
      </c>
      <c r="B136" s="16" t="s">
        <v>433</v>
      </c>
      <c r="C136" s="16">
        <v>1999</v>
      </c>
      <c r="D136" s="41" t="s">
        <v>370</v>
      </c>
      <c r="E136" s="24" t="s">
        <v>272</v>
      </c>
      <c r="F136" s="47" t="s">
        <v>282</v>
      </c>
      <c r="G136" s="16">
        <v>0</v>
      </c>
      <c r="H136" s="64" t="s">
        <v>272</v>
      </c>
      <c r="I136" s="16">
        <v>2</v>
      </c>
      <c r="J136" s="41" t="s">
        <v>10</v>
      </c>
      <c r="K136" s="83">
        <v>1586</v>
      </c>
      <c r="M136" s="41"/>
      <c r="N136" s="41"/>
      <c r="O136" s="41"/>
      <c r="P136" s="41"/>
      <c r="Q136" s="41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s="12" customFormat="1">
      <c r="A137" s="16" t="s">
        <v>630</v>
      </c>
      <c r="B137" s="16" t="s">
        <v>433</v>
      </c>
      <c r="C137" s="16">
        <v>1999</v>
      </c>
      <c r="D137" s="47" t="s">
        <v>282</v>
      </c>
      <c r="E137" s="24" t="s">
        <v>272</v>
      </c>
      <c r="F137" s="41" t="s">
        <v>370</v>
      </c>
      <c r="G137" s="16">
        <v>1</v>
      </c>
      <c r="H137" s="64" t="s">
        <v>272</v>
      </c>
      <c r="I137" s="16">
        <v>0</v>
      </c>
      <c r="J137" s="41" t="s">
        <v>11</v>
      </c>
      <c r="K137" s="83">
        <v>2114</v>
      </c>
      <c r="M137" s="41"/>
      <c r="N137" s="41"/>
      <c r="O137" s="41"/>
      <c r="P137" s="41"/>
      <c r="Q137" s="41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s="12" customFormat="1">
      <c r="A138" s="16" t="s">
        <v>455</v>
      </c>
      <c r="B138" s="16" t="s">
        <v>433</v>
      </c>
      <c r="C138" s="16">
        <v>1999</v>
      </c>
      <c r="D138" s="41" t="s">
        <v>370</v>
      </c>
      <c r="E138" s="24" t="s">
        <v>272</v>
      </c>
      <c r="F138" s="47" t="s">
        <v>282</v>
      </c>
      <c r="G138" s="16">
        <v>0</v>
      </c>
      <c r="H138" s="64" t="s">
        <v>272</v>
      </c>
      <c r="I138" s="16">
        <v>2</v>
      </c>
      <c r="J138" s="41" t="s">
        <v>335</v>
      </c>
      <c r="K138" s="83">
        <v>901</v>
      </c>
      <c r="M138" s="41"/>
      <c r="N138" s="41"/>
      <c r="O138" s="41"/>
      <c r="P138" s="41"/>
      <c r="Q138" s="41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s="12" customFormat="1">
      <c r="A139" s="16"/>
      <c r="B139" s="16"/>
      <c r="C139" s="16"/>
      <c r="D139" s="17"/>
      <c r="E139" s="24"/>
      <c r="F139" s="17"/>
      <c r="G139" s="16"/>
      <c r="H139" s="24"/>
      <c r="I139" s="16"/>
      <c r="J139" s="17" t="s">
        <v>279</v>
      </c>
      <c r="K139" s="41">
        <f>SUM(K131:K138)</f>
        <v>12227</v>
      </c>
      <c r="M139" s="41"/>
      <c r="N139" s="41"/>
      <c r="O139" s="41"/>
      <c r="P139" s="41"/>
      <c r="Q139" s="41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s="12" customFormat="1">
      <c r="A140" s="16"/>
      <c r="B140" s="16"/>
      <c r="C140" s="16"/>
      <c r="D140" s="17"/>
      <c r="E140" s="24"/>
      <c r="F140" s="17"/>
      <c r="G140" s="16"/>
      <c r="H140" s="16"/>
      <c r="I140" s="16"/>
      <c r="J140" s="17" t="s">
        <v>278</v>
      </c>
      <c r="K140" s="82">
        <f>PRODUCT(K139/7)</f>
        <v>1746.7142857142858</v>
      </c>
      <c r="M140" s="41"/>
      <c r="N140" s="41"/>
      <c r="O140" s="41"/>
      <c r="P140" s="41"/>
      <c r="Q140" s="41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s="12" customFormat="1">
      <c r="A141" s="16"/>
      <c r="B141" s="16"/>
      <c r="C141" s="16"/>
      <c r="D141" s="41"/>
      <c r="E141" s="16"/>
      <c r="F141" s="17"/>
      <c r="G141" s="29"/>
      <c r="H141" s="64"/>
      <c r="I141" s="29"/>
      <c r="J141" s="41"/>
      <c r="K141" s="82"/>
      <c r="M141" s="41"/>
      <c r="N141" s="41"/>
      <c r="O141" s="41"/>
      <c r="P141" s="41"/>
      <c r="Q141" s="41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:33" s="12" customFormat="1">
      <c r="A142" s="19"/>
      <c r="B142" s="19"/>
      <c r="C142" s="19"/>
      <c r="D142" s="45"/>
      <c r="E142" s="31"/>
      <c r="F142" s="45"/>
      <c r="G142" s="19"/>
      <c r="H142" s="19"/>
      <c r="I142" s="19"/>
      <c r="J142" s="19"/>
      <c r="K142" s="45"/>
      <c r="M142" s="41"/>
      <c r="N142" s="41"/>
      <c r="O142" s="41"/>
      <c r="P142" s="41"/>
      <c r="Q142" s="41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:33" s="12" customFormat="1">
      <c r="A143" s="16" t="s">
        <v>630</v>
      </c>
      <c r="B143" s="16" t="s">
        <v>433</v>
      </c>
      <c r="C143" s="16">
        <v>2000</v>
      </c>
      <c r="D143" s="50" t="s">
        <v>344</v>
      </c>
      <c r="E143" s="65" t="s">
        <v>272</v>
      </c>
      <c r="F143" s="51" t="s">
        <v>288</v>
      </c>
      <c r="G143" s="49">
        <v>1</v>
      </c>
      <c r="H143" s="66" t="s">
        <v>272</v>
      </c>
      <c r="I143" s="49">
        <v>2</v>
      </c>
      <c r="J143" s="46" t="s">
        <v>347</v>
      </c>
      <c r="K143" s="83">
        <v>2530</v>
      </c>
      <c r="M143" s="41"/>
      <c r="N143" s="41"/>
      <c r="O143" s="41"/>
      <c r="P143" s="41"/>
      <c r="Q143" s="41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:33" s="12" customFormat="1">
      <c r="A144" s="16" t="s">
        <v>629</v>
      </c>
      <c r="B144" s="16" t="s">
        <v>433</v>
      </c>
      <c r="C144" s="16">
        <v>2000</v>
      </c>
      <c r="D144" s="50" t="s">
        <v>288</v>
      </c>
      <c r="E144" s="65" t="s">
        <v>272</v>
      </c>
      <c r="F144" s="51" t="s">
        <v>344</v>
      </c>
      <c r="G144" s="49">
        <v>1</v>
      </c>
      <c r="H144" s="66" t="s">
        <v>272</v>
      </c>
      <c r="I144" s="49">
        <v>2</v>
      </c>
      <c r="J144" s="46" t="s">
        <v>348</v>
      </c>
      <c r="K144" s="83">
        <v>2138</v>
      </c>
      <c r="M144" s="41"/>
      <c r="N144" s="41"/>
      <c r="O144" s="41"/>
      <c r="P144" s="41"/>
      <c r="Q144" s="41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:33" s="12" customFormat="1">
      <c r="A145" s="16" t="s">
        <v>640</v>
      </c>
      <c r="B145" s="16" t="s">
        <v>479</v>
      </c>
      <c r="C145" s="16">
        <v>2000</v>
      </c>
      <c r="D145" s="50" t="s">
        <v>344</v>
      </c>
      <c r="E145" s="65" t="s">
        <v>272</v>
      </c>
      <c r="F145" s="51" t="s">
        <v>288</v>
      </c>
      <c r="G145" s="49">
        <v>0</v>
      </c>
      <c r="H145" s="66" t="s">
        <v>272</v>
      </c>
      <c r="I145" s="49">
        <v>1</v>
      </c>
      <c r="J145" s="46" t="s">
        <v>349</v>
      </c>
      <c r="K145" s="83">
        <v>2780</v>
      </c>
      <c r="M145" s="41"/>
      <c r="N145" s="41"/>
      <c r="O145" s="41"/>
      <c r="P145" s="41"/>
      <c r="Q145" s="41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:33" s="12" customFormat="1">
      <c r="A146" s="16" t="s">
        <v>638</v>
      </c>
      <c r="B146" s="16" t="s">
        <v>479</v>
      </c>
      <c r="C146" s="16">
        <v>2000</v>
      </c>
      <c r="D146" s="50" t="s">
        <v>288</v>
      </c>
      <c r="E146" s="65" t="s">
        <v>272</v>
      </c>
      <c r="F146" s="51" t="s">
        <v>344</v>
      </c>
      <c r="G146" s="49">
        <v>1</v>
      </c>
      <c r="H146" s="66" t="s">
        <v>272</v>
      </c>
      <c r="I146" s="49">
        <v>2</v>
      </c>
      <c r="J146" s="46" t="s">
        <v>350</v>
      </c>
      <c r="K146" s="83">
        <v>3613</v>
      </c>
      <c r="M146" s="41"/>
      <c r="N146" s="41"/>
      <c r="O146" s="41"/>
      <c r="P146" s="41"/>
      <c r="Q146" s="41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s="12" customFormat="1">
      <c r="A147" s="16" t="s">
        <v>441</v>
      </c>
      <c r="B147" s="16" t="s">
        <v>479</v>
      </c>
      <c r="C147" s="16">
        <v>2000</v>
      </c>
      <c r="D147" s="51" t="s">
        <v>344</v>
      </c>
      <c r="E147" s="65" t="s">
        <v>272</v>
      </c>
      <c r="F147" s="50" t="s">
        <v>288</v>
      </c>
      <c r="G147" s="49">
        <v>1</v>
      </c>
      <c r="H147" s="66" t="s">
        <v>272</v>
      </c>
      <c r="I147" s="49">
        <v>0</v>
      </c>
      <c r="J147" s="46" t="s">
        <v>351</v>
      </c>
      <c r="K147" s="83">
        <v>3560</v>
      </c>
      <c r="M147" s="41"/>
      <c r="N147" s="41"/>
      <c r="O147" s="41"/>
      <c r="P147" s="41"/>
      <c r="Q147" s="41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s="12" customFormat="1">
      <c r="A148" s="16"/>
      <c r="B148" s="16"/>
      <c r="C148" s="16"/>
      <c r="D148" s="50"/>
      <c r="E148" s="65"/>
      <c r="F148" s="50"/>
      <c r="G148" s="49"/>
      <c r="H148" s="66"/>
      <c r="I148" s="49"/>
      <c r="J148" s="46"/>
      <c r="K148" s="83"/>
      <c r="M148" s="41"/>
      <c r="N148" s="41"/>
      <c r="O148" s="41"/>
      <c r="P148" s="41"/>
      <c r="Q148" s="41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:33" s="12" customFormat="1">
      <c r="A149" s="16" t="s">
        <v>630</v>
      </c>
      <c r="B149" s="16" t="s">
        <v>433</v>
      </c>
      <c r="C149" s="16">
        <v>2000</v>
      </c>
      <c r="D149" s="50" t="s">
        <v>282</v>
      </c>
      <c r="E149" s="65" t="s">
        <v>272</v>
      </c>
      <c r="F149" s="51" t="s">
        <v>286</v>
      </c>
      <c r="G149" s="49">
        <v>0</v>
      </c>
      <c r="H149" s="66" t="s">
        <v>272</v>
      </c>
      <c r="I149" s="49">
        <v>2</v>
      </c>
      <c r="J149" s="46" t="s">
        <v>352</v>
      </c>
      <c r="K149" s="83" t="s">
        <v>634</v>
      </c>
      <c r="M149" s="41"/>
      <c r="N149" s="41"/>
      <c r="O149" s="41"/>
      <c r="P149" s="41"/>
      <c r="Q149" s="41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s="12" customFormat="1">
      <c r="A150" s="16" t="s">
        <v>629</v>
      </c>
      <c r="B150" s="16" t="s">
        <v>433</v>
      </c>
      <c r="C150" s="16">
        <v>2000</v>
      </c>
      <c r="D150" s="51" t="s">
        <v>286</v>
      </c>
      <c r="E150" s="65" t="s">
        <v>272</v>
      </c>
      <c r="F150" s="50" t="s">
        <v>282</v>
      </c>
      <c r="G150" s="49">
        <v>2</v>
      </c>
      <c r="H150" s="66" t="s">
        <v>272</v>
      </c>
      <c r="I150" s="49">
        <v>0</v>
      </c>
      <c r="J150" s="46" t="s">
        <v>353</v>
      </c>
      <c r="K150" s="83" t="s">
        <v>635</v>
      </c>
      <c r="M150" s="41"/>
      <c r="N150" s="41"/>
      <c r="O150" s="41"/>
      <c r="P150" s="41"/>
      <c r="Q150" s="41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:33" s="12" customFormat="1">
      <c r="A151" s="16" t="s">
        <v>640</v>
      </c>
      <c r="B151" s="16" t="s">
        <v>479</v>
      </c>
      <c r="C151" s="16">
        <v>2000</v>
      </c>
      <c r="D151" s="51" t="s">
        <v>282</v>
      </c>
      <c r="E151" s="65" t="s">
        <v>272</v>
      </c>
      <c r="F151" s="50" t="s">
        <v>286</v>
      </c>
      <c r="G151" s="49">
        <v>2</v>
      </c>
      <c r="H151" s="66" t="s">
        <v>272</v>
      </c>
      <c r="I151" s="49">
        <v>0</v>
      </c>
      <c r="J151" s="46" t="s">
        <v>354</v>
      </c>
      <c r="K151" s="83">
        <v>1768</v>
      </c>
      <c r="M151" s="41"/>
      <c r="N151" s="41"/>
      <c r="O151" s="41"/>
      <c r="P151" s="41"/>
      <c r="Q151" s="41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s="12" customFormat="1">
      <c r="A152" s="16" t="s">
        <v>638</v>
      </c>
      <c r="B152" s="16" t="s">
        <v>479</v>
      </c>
      <c r="C152" s="16">
        <v>2000</v>
      </c>
      <c r="D152" s="51" t="s">
        <v>286</v>
      </c>
      <c r="E152" s="65" t="s">
        <v>272</v>
      </c>
      <c r="F152" s="50" t="s">
        <v>282</v>
      </c>
      <c r="G152" s="49">
        <v>1</v>
      </c>
      <c r="H152" s="66" t="s">
        <v>272</v>
      </c>
      <c r="I152" s="49">
        <v>0</v>
      </c>
      <c r="J152" s="46" t="s">
        <v>355</v>
      </c>
      <c r="K152" s="83">
        <v>2620</v>
      </c>
      <c r="M152" s="41"/>
      <c r="N152" s="41"/>
      <c r="O152" s="41"/>
      <c r="P152" s="41"/>
      <c r="Q152" s="41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s="12" customFormat="1">
      <c r="A153" s="16"/>
      <c r="B153" s="16"/>
      <c r="C153" s="16"/>
      <c r="D153" s="17"/>
      <c r="E153" s="24"/>
      <c r="F153" s="17"/>
      <c r="G153" s="16"/>
      <c r="H153" s="24"/>
      <c r="I153" s="16"/>
      <c r="J153" s="17" t="s">
        <v>279</v>
      </c>
      <c r="K153" s="41">
        <f>SUM(K143:K152)</f>
        <v>19009</v>
      </c>
      <c r="M153" s="41"/>
      <c r="N153" s="41"/>
      <c r="O153" s="41"/>
      <c r="P153" s="41"/>
      <c r="Q153" s="41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:33" s="12" customFormat="1">
      <c r="A154" s="16"/>
      <c r="B154" s="16"/>
      <c r="C154" s="16"/>
      <c r="D154" s="17"/>
      <c r="E154" s="24"/>
      <c r="F154" s="17"/>
      <c r="G154" s="16"/>
      <c r="H154" s="16"/>
      <c r="I154" s="16"/>
      <c r="J154" s="17" t="s">
        <v>278</v>
      </c>
      <c r="K154" s="82">
        <f>PRODUCT(K153/9)</f>
        <v>2112.1111111111113</v>
      </c>
      <c r="M154" s="41"/>
      <c r="N154" s="41"/>
      <c r="O154" s="41"/>
      <c r="P154" s="41"/>
      <c r="Q154" s="41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:33" s="12" customFormat="1">
      <c r="A155" s="16"/>
      <c r="B155" s="16"/>
      <c r="C155" s="16"/>
      <c r="D155" s="41"/>
      <c r="E155" s="16"/>
      <c r="F155" s="17"/>
      <c r="G155" s="29"/>
      <c r="H155" s="64"/>
      <c r="I155" s="29"/>
      <c r="J155" s="41"/>
      <c r="K155" s="82"/>
      <c r="M155" s="41"/>
      <c r="N155" s="41"/>
      <c r="O155" s="41"/>
      <c r="P155" s="41"/>
      <c r="Q155" s="41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s="12" customFormat="1">
      <c r="A156" s="19"/>
      <c r="B156" s="19"/>
      <c r="C156" s="19"/>
      <c r="D156" s="45"/>
      <c r="E156" s="31"/>
      <c r="F156" s="45"/>
      <c r="G156" s="19"/>
      <c r="H156" s="19"/>
      <c r="I156" s="19"/>
      <c r="J156" s="19"/>
      <c r="K156" s="45"/>
      <c r="M156" s="41"/>
      <c r="N156" s="41"/>
      <c r="O156" s="41"/>
      <c r="P156" s="41"/>
      <c r="Q156" s="41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s="12" customFormat="1">
      <c r="A157" s="16" t="s">
        <v>630</v>
      </c>
      <c r="B157" s="16" t="s">
        <v>433</v>
      </c>
      <c r="C157" s="16">
        <v>2001</v>
      </c>
      <c r="D157" s="53" t="s">
        <v>286</v>
      </c>
      <c r="E157" s="65" t="s">
        <v>272</v>
      </c>
      <c r="F157" s="46" t="s">
        <v>345</v>
      </c>
      <c r="G157" s="49">
        <v>2</v>
      </c>
      <c r="H157" s="64" t="s">
        <v>272</v>
      </c>
      <c r="I157" s="49">
        <v>0</v>
      </c>
      <c r="J157" s="46" t="s">
        <v>50</v>
      </c>
      <c r="K157" s="83" t="s">
        <v>636</v>
      </c>
      <c r="M157" s="41"/>
      <c r="N157" s="41"/>
      <c r="O157" s="41"/>
      <c r="P157" s="41"/>
      <c r="Q157" s="41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:33" s="12" customFormat="1">
      <c r="A158" s="16" t="s">
        <v>629</v>
      </c>
      <c r="B158" s="16" t="s">
        <v>433</v>
      </c>
      <c r="C158" s="16">
        <v>2001</v>
      </c>
      <c r="D158" s="46" t="s">
        <v>345</v>
      </c>
      <c r="E158" s="65" t="s">
        <v>272</v>
      </c>
      <c r="F158" s="53" t="s">
        <v>286</v>
      </c>
      <c r="G158" s="49">
        <v>0</v>
      </c>
      <c r="H158" s="64" t="s">
        <v>272</v>
      </c>
      <c r="I158" s="49">
        <v>1</v>
      </c>
      <c r="J158" s="46" t="s">
        <v>51</v>
      </c>
      <c r="K158" s="83">
        <v>2235</v>
      </c>
      <c r="M158" s="41"/>
      <c r="N158" s="41"/>
      <c r="O158" s="41"/>
      <c r="P158" s="41"/>
      <c r="Q158" s="41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:33" s="12" customFormat="1">
      <c r="A159" s="16" t="s">
        <v>640</v>
      </c>
      <c r="B159" s="16" t="s">
        <v>479</v>
      </c>
      <c r="C159" s="16">
        <v>2001</v>
      </c>
      <c r="D159" s="53" t="s">
        <v>286</v>
      </c>
      <c r="E159" s="65" t="s">
        <v>272</v>
      </c>
      <c r="F159" s="46" t="s">
        <v>345</v>
      </c>
      <c r="G159" s="49">
        <v>2</v>
      </c>
      <c r="H159" s="64" t="s">
        <v>272</v>
      </c>
      <c r="I159" s="49">
        <v>1</v>
      </c>
      <c r="J159" s="46" t="s">
        <v>52</v>
      </c>
      <c r="K159" s="83">
        <v>2205</v>
      </c>
      <c r="M159" s="41"/>
      <c r="N159" s="41"/>
      <c r="O159" s="41"/>
      <c r="P159" s="41"/>
      <c r="Q159" s="41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:33" s="12" customFormat="1">
      <c r="A160" s="16"/>
      <c r="B160" s="16"/>
      <c r="C160" s="16"/>
      <c r="D160" s="46"/>
      <c r="E160" s="65"/>
      <c r="F160" s="46"/>
      <c r="G160" s="49"/>
      <c r="H160" s="64"/>
      <c r="I160" s="49"/>
      <c r="J160" s="46"/>
      <c r="K160" s="83"/>
      <c r="M160" s="41"/>
      <c r="N160" s="41"/>
      <c r="O160" s="41"/>
      <c r="P160" s="41"/>
      <c r="Q160" s="41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:33" s="12" customFormat="1">
      <c r="A161" s="16" t="s">
        <v>630</v>
      </c>
      <c r="B161" s="16" t="s">
        <v>433</v>
      </c>
      <c r="C161" s="16">
        <v>2001</v>
      </c>
      <c r="D161" s="46" t="s">
        <v>282</v>
      </c>
      <c r="E161" s="65" t="s">
        <v>272</v>
      </c>
      <c r="F161" s="53" t="s">
        <v>344</v>
      </c>
      <c r="G161" s="49">
        <v>0</v>
      </c>
      <c r="H161" s="64" t="s">
        <v>272</v>
      </c>
      <c r="I161" s="49">
        <v>1</v>
      </c>
      <c r="J161" s="46" t="s">
        <v>53</v>
      </c>
      <c r="K161" s="83">
        <v>3168</v>
      </c>
      <c r="M161" s="41"/>
      <c r="N161" s="41"/>
      <c r="O161" s="41"/>
      <c r="P161" s="41"/>
      <c r="Q161" s="41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:33" s="12" customFormat="1">
      <c r="A162" s="16" t="s">
        <v>629</v>
      </c>
      <c r="B162" s="16" t="s">
        <v>433</v>
      </c>
      <c r="C162" s="16">
        <v>2001</v>
      </c>
      <c r="D162" s="53" t="s">
        <v>344</v>
      </c>
      <c r="E162" s="65" t="s">
        <v>272</v>
      </c>
      <c r="F162" s="46" t="s">
        <v>282</v>
      </c>
      <c r="G162" s="49">
        <v>1</v>
      </c>
      <c r="H162" s="64" t="s">
        <v>272</v>
      </c>
      <c r="I162" s="49">
        <v>0</v>
      </c>
      <c r="J162" s="46" t="s">
        <v>54</v>
      </c>
      <c r="K162" s="83" t="s">
        <v>637</v>
      </c>
      <c r="M162" s="41"/>
      <c r="N162" s="41"/>
      <c r="O162" s="41"/>
      <c r="P162" s="41"/>
      <c r="Q162" s="41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s="12" customFormat="1">
      <c r="A163" s="16" t="s">
        <v>640</v>
      </c>
      <c r="B163" s="16" t="s">
        <v>479</v>
      </c>
      <c r="C163" s="16">
        <v>2001</v>
      </c>
      <c r="D163" s="46" t="s">
        <v>282</v>
      </c>
      <c r="E163" s="65" t="s">
        <v>272</v>
      </c>
      <c r="F163" s="53" t="s">
        <v>344</v>
      </c>
      <c r="G163" s="49">
        <v>0</v>
      </c>
      <c r="H163" s="64" t="s">
        <v>272</v>
      </c>
      <c r="I163" s="49">
        <v>2</v>
      </c>
      <c r="J163" s="46" t="s">
        <v>55</v>
      </c>
      <c r="K163" s="83">
        <v>2196</v>
      </c>
      <c r="M163" s="41"/>
      <c r="N163" s="41"/>
      <c r="O163" s="41"/>
      <c r="P163" s="41"/>
      <c r="Q163" s="41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s="12" customFormat="1">
      <c r="A164" s="16"/>
      <c r="B164" s="16"/>
      <c r="C164" s="16"/>
      <c r="D164" s="17"/>
      <c r="E164" s="24"/>
      <c r="F164" s="17"/>
      <c r="G164" s="16"/>
      <c r="H164" s="24"/>
      <c r="I164" s="16"/>
      <c r="J164" s="17" t="s">
        <v>279</v>
      </c>
      <c r="K164" s="41">
        <f>SUM(K157:K163)</f>
        <v>9804</v>
      </c>
      <c r="M164" s="41"/>
      <c r="N164" s="41"/>
      <c r="O164" s="41"/>
      <c r="P164" s="41"/>
      <c r="Q164" s="41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s="12" customFormat="1">
      <c r="A165" s="16"/>
      <c r="B165" s="16"/>
      <c r="C165" s="16"/>
      <c r="D165" s="17"/>
      <c r="E165" s="24"/>
      <c r="F165" s="17"/>
      <c r="G165" s="16"/>
      <c r="H165" s="16"/>
      <c r="I165" s="16"/>
      <c r="J165" s="17" t="s">
        <v>278</v>
      </c>
      <c r="K165" s="82">
        <f>PRODUCT(K164/6)</f>
        <v>1634</v>
      </c>
      <c r="M165" s="41"/>
      <c r="N165" s="41"/>
      <c r="O165" s="41"/>
      <c r="P165" s="41"/>
      <c r="Q165" s="41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s="12" customFormat="1">
      <c r="A166" s="16"/>
      <c r="B166" s="16"/>
      <c r="C166" s="16"/>
      <c r="D166" s="52"/>
      <c r="E166" s="49"/>
      <c r="F166" s="17"/>
      <c r="G166" s="29"/>
      <c r="H166" s="64"/>
      <c r="I166" s="29"/>
      <c r="J166" s="41"/>
      <c r="K166" s="82"/>
      <c r="M166" s="41"/>
      <c r="N166" s="41"/>
      <c r="O166" s="41"/>
      <c r="P166" s="41"/>
      <c r="Q166" s="41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:33" s="12" customFormat="1">
      <c r="A167" s="19"/>
      <c r="B167" s="19"/>
      <c r="C167" s="19"/>
      <c r="D167" s="45"/>
      <c r="E167" s="31"/>
      <c r="F167" s="45"/>
      <c r="G167" s="19"/>
      <c r="H167" s="19"/>
      <c r="I167" s="19"/>
      <c r="J167" s="19"/>
      <c r="K167" s="45"/>
      <c r="M167" s="41"/>
      <c r="N167" s="41"/>
      <c r="O167" s="41"/>
      <c r="P167" s="41"/>
      <c r="Q167" s="41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:33" s="12" customFormat="1">
      <c r="A168" s="16" t="s">
        <v>640</v>
      </c>
      <c r="B168" s="16" t="s">
        <v>479</v>
      </c>
      <c r="C168" s="16">
        <v>2002</v>
      </c>
      <c r="D168" s="53" t="s">
        <v>286</v>
      </c>
      <c r="E168" s="65" t="s">
        <v>272</v>
      </c>
      <c r="F168" s="46" t="s">
        <v>122</v>
      </c>
      <c r="G168" s="54">
        <v>2</v>
      </c>
      <c r="H168" s="66" t="s">
        <v>272</v>
      </c>
      <c r="I168" s="54">
        <v>0</v>
      </c>
      <c r="J168" s="46" t="s">
        <v>72</v>
      </c>
      <c r="K168" s="84">
        <v>2162</v>
      </c>
      <c r="M168" s="41"/>
      <c r="N168" s="41"/>
      <c r="O168" s="41"/>
      <c r="P168" s="41"/>
      <c r="Q168" s="41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:33" s="12" customFormat="1">
      <c r="A169" s="16" t="s">
        <v>641</v>
      </c>
      <c r="B169" s="16" t="s">
        <v>479</v>
      </c>
      <c r="C169" s="16">
        <v>2002</v>
      </c>
      <c r="D169" s="53" t="s">
        <v>122</v>
      </c>
      <c r="E169" s="65" t="s">
        <v>272</v>
      </c>
      <c r="F169" s="46" t="s">
        <v>286</v>
      </c>
      <c r="G169" s="54">
        <v>1</v>
      </c>
      <c r="H169" s="66" t="s">
        <v>272</v>
      </c>
      <c r="I169" s="54">
        <v>0</v>
      </c>
      <c r="J169" s="46" t="s">
        <v>102</v>
      </c>
      <c r="K169" s="84">
        <v>2121</v>
      </c>
      <c r="M169" s="41"/>
      <c r="N169" s="41"/>
      <c r="O169" s="41"/>
      <c r="P169" s="41"/>
      <c r="Q169" s="41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:33" s="12" customFormat="1">
      <c r="A170" s="16" t="s">
        <v>441</v>
      </c>
      <c r="B170" s="16" t="s">
        <v>479</v>
      </c>
      <c r="C170" s="16">
        <v>2002</v>
      </c>
      <c r="D170" s="53" t="s">
        <v>286</v>
      </c>
      <c r="E170" s="65" t="s">
        <v>272</v>
      </c>
      <c r="F170" s="46" t="s">
        <v>122</v>
      </c>
      <c r="G170" s="54">
        <v>2</v>
      </c>
      <c r="H170" s="66" t="s">
        <v>272</v>
      </c>
      <c r="I170" s="54">
        <v>0</v>
      </c>
      <c r="J170" s="46" t="s">
        <v>183</v>
      </c>
      <c r="K170" s="84">
        <v>2202</v>
      </c>
      <c r="M170" s="41"/>
      <c r="N170" s="41"/>
      <c r="O170" s="41"/>
      <c r="P170" s="41"/>
      <c r="Q170" s="41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:33" s="12" customFormat="1">
      <c r="A171" s="16" t="s">
        <v>442</v>
      </c>
      <c r="B171" s="16" t="s">
        <v>479</v>
      </c>
      <c r="C171" s="16">
        <v>2002</v>
      </c>
      <c r="D171" s="46" t="s">
        <v>122</v>
      </c>
      <c r="E171" s="65" t="s">
        <v>272</v>
      </c>
      <c r="F171" s="53" t="s">
        <v>286</v>
      </c>
      <c r="G171" s="54">
        <v>0</v>
      </c>
      <c r="H171" s="66" t="s">
        <v>272</v>
      </c>
      <c r="I171" s="49">
        <v>2</v>
      </c>
      <c r="J171" s="46" t="s">
        <v>73</v>
      </c>
      <c r="K171" s="84" t="s">
        <v>631</v>
      </c>
      <c r="M171" s="41"/>
      <c r="N171" s="41"/>
      <c r="O171" s="41"/>
      <c r="P171" s="41"/>
      <c r="Q171" s="41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:33" s="12" customFormat="1">
      <c r="A172" s="16"/>
      <c r="B172" s="16"/>
      <c r="C172" s="16"/>
      <c r="D172" s="46"/>
      <c r="E172" s="65"/>
      <c r="F172" s="46"/>
      <c r="G172" s="54"/>
      <c r="H172" s="66"/>
      <c r="I172" s="49"/>
      <c r="J172" s="46"/>
      <c r="K172" s="84"/>
      <c r="M172" s="41"/>
      <c r="N172" s="41"/>
      <c r="O172" s="41"/>
      <c r="P172" s="41"/>
      <c r="Q172" s="41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:33" s="12" customFormat="1">
      <c r="A173" s="16" t="s">
        <v>640</v>
      </c>
      <c r="B173" s="16" t="s">
        <v>479</v>
      </c>
      <c r="C173" s="16">
        <v>2002</v>
      </c>
      <c r="D173" s="53" t="s">
        <v>345</v>
      </c>
      <c r="E173" s="65" t="s">
        <v>272</v>
      </c>
      <c r="F173" s="46" t="s">
        <v>282</v>
      </c>
      <c r="G173" s="54">
        <v>1</v>
      </c>
      <c r="H173" s="66" t="s">
        <v>272</v>
      </c>
      <c r="I173" s="54">
        <v>0</v>
      </c>
      <c r="J173" s="46" t="s">
        <v>74</v>
      </c>
      <c r="K173" s="84">
        <v>1728</v>
      </c>
      <c r="M173" s="41"/>
      <c r="N173" s="41"/>
      <c r="O173" s="41"/>
      <c r="P173" s="41"/>
      <c r="Q173" s="41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:33" s="12" customFormat="1">
      <c r="A174" s="16" t="s">
        <v>641</v>
      </c>
      <c r="B174" s="16" t="s">
        <v>479</v>
      </c>
      <c r="C174" s="16">
        <v>2002</v>
      </c>
      <c r="D174" s="46" t="s">
        <v>282</v>
      </c>
      <c r="E174" s="65" t="s">
        <v>272</v>
      </c>
      <c r="F174" s="53" t="s">
        <v>345</v>
      </c>
      <c r="G174" s="54">
        <v>0</v>
      </c>
      <c r="H174" s="66" t="s">
        <v>272</v>
      </c>
      <c r="I174" s="49">
        <v>2</v>
      </c>
      <c r="J174" s="46" t="s">
        <v>75</v>
      </c>
      <c r="K174" s="84">
        <v>2035</v>
      </c>
      <c r="M174" s="41"/>
      <c r="N174" s="41"/>
      <c r="O174" s="41"/>
      <c r="P174" s="41"/>
      <c r="Q174" s="41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s="12" customFormat="1">
      <c r="A175" s="16" t="s">
        <v>441</v>
      </c>
      <c r="B175" s="16" t="s">
        <v>479</v>
      </c>
      <c r="C175" s="16">
        <v>2002</v>
      </c>
      <c r="D175" s="53" t="s">
        <v>345</v>
      </c>
      <c r="E175" s="65" t="s">
        <v>272</v>
      </c>
      <c r="F175" s="46" t="s">
        <v>282</v>
      </c>
      <c r="G175" s="54">
        <v>2</v>
      </c>
      <c r="H175" s="66" t="s">
        <v>272</v>
      </c>
      <c r="I175" s="54">
        <v>0</v>
      </c>
      <c r="J175" s="46" t="s">
        <v>44</v>
      </c>
      <c r="K175" s="84">
        <v>1899</v>
      </c>
      <c r="M175" s="41"/>
      <c r="N175" s="41"/>
      <c r="O175" s="41"/>
      <c r="P175" s="41"/>
      <c r="Q175" s="41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s="12" customFormat="1">
      <c r="A176" s="16"/>
      <c r="B176" s="16"/>
      <c r="C176" s="16"/>
      <c r="D176" s="17"/>
      <c r="E176" s="24"/>
      <c r="F176" s="17"/>
      <c r="G176" s="16"/>
      <c r="H176" s="24"/>
      <c r="I176" s="16"/>
      <c r="J176" s="17" t="s">
        <v>279</v>
      </c>
      <c r="K176" s="41">
        <f>SUM(K168:K175)</f>
        <v>12147</v>
      </c>
      <c r="M176" s="41"/>
      <c r="N176" s="41"/>
      <c r="O176" s="41"/>
      <c r="P176" s="41"/>
      <c r="Q176" s="41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:33" s="12" customFormat="1">
      <c r="A177" s="16"/>
      <c r="B177" s="16"/>
      <c r="C177" s="16"/>
      <c r="D177" s="17"/>
      <c r="E177" s="24"/>
      <c r="F177" s="17"/>
      <c r="G177" s="16"/>
      <c r="H177" s="16"/>
      <c r="I177" s="16"/>
      <c r="J177" s="17" t="s">
        <v>278</v>
      </c>
      <c r="K177" s="82">
        <f>PRODUCT(K176/7)</f>
        <v>1735.2857142857142</v>
      </c>
      <c r="M177" s="41"/>
      <c r="N177" s="41"/>
      <c r="O177" s="41"/>
      <c r="P177" s="41"/>
      <c r="Q177" s="41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:33" s="12" customFormat="1">
      <c r="A178" s="16"/>
      <c r="B178" s="16"/>
      <c r="C178" s="16"/>
      <c r="D178" s="41"/>
      <c r="E178" s="16"/>
      <c r="F178" s="17"/>
      <c r="G178" s="29"/>
      <c r="H178" s="64"/>
      <c r="I178" s="29"/>
      <c r="J178" s="41"/>
      <c r="K178" s="82"/>
      <c r="M178" s="41"/>
      <c r="N178" s="41"/>
      <c r="O178" s="41"/>
      <c r="P178" s="41"/>
      <c r="Q178" s="41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:33" s="12" customFormat="1">
      <c r="A179" s="19"/>
      <c r="B179" s="19"/>
      <c r="C179" s="19"/>
      <c r="D179" s="45"/>
      <c r="E179" s="31"/>
      <c r="F179" s="45"/>
      <c r="G179" s="19"/>
      <c r="H179" s="19"/>
      <c r="I179" s="19"/>
      <c r="J179" s="19"/>
      <c r="K179" s="45"/>
      <c r="M179" s="41"/>
      <c r="N179" s="41"/>
      <c r="O179" s="41"/>
      <c r="P179" s="41"/>
      <c r="Q179" s="41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s="12" customFormat="1">
      <c r="A180" s="16" t="s">
        <v>630</v>
      </c>
      <c r="B180" s="16" t="s">
        <v>433</v>
      </c>
      <c r="C180" s="16">
        <v>2003</v>
      </c>
      <c r="D180" s="51" t="s">
        <v>286</v>
      </c>
      <c r="E180" s="63" t="s">
        <v>272</v>
      </c>
      <c r="F180" s="85" t="s">
        <v>345</v>
      </c>
      <c r="G180" s="56">
        <v>2</v>
      </c>
      <c r="H180" s="66" t="s">
        <v>272</v>
      </c>
      <c r="I180" s="56">
        <v>0</v>
      </c>
      <c r="J180" s="46" t="s">
        <v>198</v>
      </c>
      <c r="K180" s="84">
        <v>1671</v>
      </c>
      <c r="M180" s="41"/>
      <c r="N180" s="41"/>
      <c r="O180" s="41"/>
      <c r="P180" s="41"/>
      <c r="Q180" s="41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:33" s="12" customFormat="1">
      <c r="A181" s="16" t="s">
        <v>455</v>
      </c>
      <c r="B181" s="16" t="s">
        <v>433</v>
      </c>
      <c r="C181" s="16">
        <v>2003</v>
      </c>
      <c r="D181" s="85" t="s">
        <v>345</v>
      </c>
      <c r="E181" s="63" t="s">
        <v>272</v>
      </c>
      <c r="F181" s="51" t="s">
        <v>286</v>
      </c>
      <c r="G181" s="56">
        <v>0</v>
      </c>
      <c r="H181" s="66" t="s">
        <v>272</v>
      </c>
      <c r="I181" s="56">
        <v>1</v>
      </c>
      <c r="J181" s="46" t="s">
        <v>199</v>
      </c>
      <c r="K181" s="84">
        <v>1222</v>
      </c>
      <c r="M181" s="41"/>
      <c r="N181" s="41"/>
      <c r="O181" s="41"/>
      <c r="P181" s="41"/>
      <c r="Q181" s="41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s="12" customFormat="1">
      <c r="A182" s="16" t="s">
        <v>629</v>
      </c>
      <c r="B182" s="16" t="s">
        <v>433</v>
      </c>
      <c r="C182" s="16">
        <v>2003</v>
      </c>
      <c r="D182" s="51" t="s">
        <v>286</v>
      </c>
      <c r="E182" s="63" t="s">
        <v>272</v>
      </c>
      <c r="F182" s="85" t="s">
        <v>345</v>
      </c>
      <c r="G182" s="56">
        <v>2</v>
      </c>
      <c r="H182" s="66" t="s">
        <v>272</v>
      </c>
      <c r="I182" s="56">
        <v>0</v>
      </c>
      <c r="J182" s="46" t="s">
        <v>200</v>
      </c>
      <c r="K182" s="84">
        <v>1442</v>
      </c>
      <c r="M182" s="41"/>
      <c r="N182" s="41"/>
      <c r="O182" s="41"/>
      <c r="P182" s="41"/>
      <c r="Q182" s="41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s="12" customFormat="1">
      <c r="A183" s="16" t="s">
        <v>628</v>
      </c>
      <c r="B183" s="16" t="s">
        <v>433</v>
      </c>
      <c r="C183" s="16">
        <v>2003</v>
      </c>
      <c r="D183" s="85" t="s">
        <v>345</v>
      </c>
      <c r="E183" s="63" t="s">
        <v>272</v>
      </c>
      <c r="F183" s="51" t="s">
        <v>286</v>
      </c>
      <c r="G183" s="56">
        <v>0</v>
      </c>
      <c r="H183" s="66" t="s">
        <v>272</v>
      </c>
      <c r="I183" s="56">
        <v>1</v>
      </c>
      <c r="J183" s="46" t="s">
        <v>375</v>
      </c>
      <c r="K183" s="84">
        <v>853</v>
      </c>
      <c r="M183" s="41"/>
      <c r="N183" s="41"/>
      <c r="O183" s="41"/>
      <c r="P183" s="41"/>
      <c r="Q183" s="41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s="12" customFormat="1">
      <c r="A184" s="16"/>
      <c r="B184" s="16"/>
      <c r="C184" s="16"/>
      <c r="D184" s="85"/>
      <c r="E184" s="63"/>
      <c r="F184" s="50"/>
      <c r="G184" s="56"/>
      <c r="H184" s="66"/>
      <c r="I184" s="56"/>
      <c r="J184" s="46"/>
      <c r="K184" s="84"/>
      <c r="M184" s="41"/>
      <c r="N184" s="41"/>
      <c r="O184" s="41"/>
      <c r="P184" s="41"/>
      <c r="Q184" s="41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s="12" customFormat="1">
      <c r="A185" s="16" t="s">
        <v>630</v>
      </c>
      <c r="B185" s="16" t="s">
        <v>433</v>
      </c>
      <c r="C185" s="16">
        <v>2003</v>
      </c>
      <c r="D185" s="86" t="s">
        <v>124</v>
      </c>
      <c r="E185" s="63" t="s">
        <v>272</v>
      </c>
      <c r="F185" s="50" t="s">
        <v>122</v>
      </c>
      <c r="G185" s="56">
        <v>2</v>
      </c>
      <c r="H185" s="66" t="s">
        <v>272</v>
      </c>
      <c r="I185" s="56">
        <v>0</v>
      </c>
      <c r="J185" s="46" t="s">
        <v>201</v>
      </c>
      <c r="K185" s="84">
        <v>1946</v>
      </c>
      <c r="M185" s="41"/>
      <c r="N185" s="41"/>
      <c r="O185" s="41"/>
      <c r="P185" s="41"/>
      <c r="Q185" s="41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s="12" customFormat="1">
      <c r="A186" s="16" t="s">
        <v>455</v>
      </c>
      <c r="B186" s="16" t="s">
        <v>433</v>
      </c>
      <c r="C186" s="16">
        <v>2003</v>
      </c>
      <c r="D186" s="51" t="s">
        <v>122</v>
      </c>
      <c r="E186" s="63" t="s">
        <v>272</v>
      </c>
      <c r="F186" s="85" t="s">
        <v>124</v>
      </c>
      <c r="G186" s="56">
        <v>2</v>
      </c>
      <c r="H186" s="66" t="s">
        <v>272</v>
      </c>
      <c r="I186" s="56">
        <v>0</v>
      </c>
      <c r="J186" s="46" t="s">
        <v>202</v>
      </c>
      <c r="K186" s="84">
        <v>1219</v>
      </c>
      <c r="M186" s="41"/>
      <c r="N186" s="41"/>
      <c r="O186" s="41"/>
      <c r="P186" s="41"/>
      <c r="Q186" s="41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:33" s="12" customFormat="1">
      <c r="A187" s="16" t="s">
        <v>629</v>
      </c>
      <c r="B187" s="16" t="s">
        <v>433</v>
      </c>
      <c r="C187" s="16">
        <v>2003</v>
      </c>
      <c r="D187" s="86" t="s">
        <v>124</v>
      </c>
      <c r="E187" s="63" t="s">
        <v>272</v>
      </c>
      <c r="F187" s="50" t="s">
        <v>122</v>
      </c>
      <c r="G187" s="56">
        <v>2</v>
      </c>
      <c r="H187" s="66" t="s">
        <v>272</v>
      </c>
      <c r="I187" s="56">
        <v>0</v>
      </c>
      <c r="J187" s="46" t="s">
        <v>203</v>
      </c>
      <c r="K187" s="84">
        <v>1653</v>
      </c>
      <c r="M187" s="41"/>
      <c r="N187" s="41"/>
      <c r="O187" s="41"/>
      <c r="P187" s="41"/>
      <c r="Q187" s="41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:33" s="12" customFormat="1">
      <c r="A188" s="16" t="s">
        <v>628</v>
      </c>
      <c r="B188" s="16" t="s">
        <v>433</v>
      </c>
      <c r="C188" s="16">
        <v>2003</v>
      </c>
      <c r="D188" s="50" t="s">
        <v>122</v>
      </c>
      <c r="E188" s="63" t="s">
        <v>272</v>
      </c>
      <c r="F188" s="86" t="s">
        <v>124</v>
      </c>
      <c r="G188" s="56">
        <v>0</v>
      </c>
      <c r="H188" s="66" t="s">
        <v>272</v>
      </c>
      <c r="I188" s="56">
        <v>2</v>
      </c>
      <c r="J188" s="46" t="s">
        <v>204</v>
      </c>
      <c r="K188" s="84">
        <v>1479</v>
      </c>
      <c r="M188" s="41"/>
      <c r="N188" s="41"/>
      <c r="O188" s="41"/>
      <c r="P188" s="41"/>
      <c r="Q188" s="41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:33" s="12" customFormat="1">
      <c r="A189" s="16" t="s">
        <v>638</v>
      </c>
      <c r="B189" s="16" t="s">
        <v>479</v>
      </c>
      <c r="C189" s="16">
        <v>2003</v>
      </c>
      <c r="D189" s="85" t="s">
        <v>124</v>
      </c>
      <c r="E189" s="63" t="s">
        <v>272</v>
      </c>
      <c r="F189" s="51" t="s">
        <v>122</v>
      </c>
      <c r="G189" s="56">
        <v>0</v>
      </c>
      <c r="H189" s="66" t="s">
        <v>272</v>
      </c>
      <c r="I189" s="56">
        <v>2</v>
      </c>
      <c r="J189" s="46" t="s">
        <v>331</v>
      </c>
      <c r="K189" s="84">
        <v>2013</v>
      </c>
      <c r="M189" s="41"/>
      <c r="N189" s="41"/>
      <c r="O189" s="41"/>
      <c r="P189" s="41"/>
      <c r="Q189" s="41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s="12" customFormat="1">
      <c r="A190" s="16" t="s">
        <v>443</v>
      </c>
      <c r="B190" s="16" t="s">
        <v>479</v>
      </c>
      <c r="C190" s="16">
        <v>2003</v>
      </c>
      <c r="D190" s="50" t="s">
        <v>122</v>
      </c>
      <c r="E190" s="63" t="s">
        <v>272</v>
      </c>
      <c r="F190" s="86" t="s">
        <v>124</v>
      </c>
      <c r="G190" s="56">
        <v>0</v>
      </c>
      <c r="H190" s="66" t="s">
        <v>272</v>
      </c>
      <c r="I190" s="56">
        <v>1</v>
      </c>
      <c r="J190" s="46" t="s">
        <v>205</v>
      </c>
      <c r="K190" s="84">
        <v>1606</v>
      </c>
      <c r="M190" s="41"/>
      <c r="N190" s="41"/>
      <c r="O190" s="41"/>
      <c r="P190" s="41"/>
      <c r="Q190" s="41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:33" s="12" customFormat="1">
      <c r="A191" s="16"/>
      <c r="B191" s="16"/>
      <c r="C191" s="16"/>
      <c r="D191" s="17"/>
      <c r="E191" s="24"/>
      <c r="F191" s="17"/>
      <c r="G191" s="16"/>
      <c r="H191" s="24"/>
      <c r="I191" s="16"/>
      <c r="J191" s="17" t="s">
        <v>279</v>
      </c>
      <c r="K191" s="41">
        <f>SUM(K180:K190)</f>
        <v>15104</v>
      </c>
      <c r="M191" s="41"/>
      <c r="N191" s="41"/>
      <c r="O191" s="41"/>
      <c r="P191" s="41"/>
      <c r="Q191" s="41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:33" s="12" customFormat="1">
      <c r="A192" s="16"/>
      <c r="B192" s="16"/>
      <c r="C192" s="16"/>
      <c r="D192" s="17"/>
      <c r="E192" s="24"/>
      <c r="F192" s="17"/>
      <c r="G192" s="16"/>
      <c r="H192" s="16"/>
      <c r="I192" s="16"/>
      <c r="J192" s="17" t="s">
        <v>278</v>
      </c>
      <c r="K192" s="82">
        <f>PRODUCT(K191/10)</f>
        <v>1510.4</v>
      </c>
      <c r="M192" s="41"/>
      <c r="N192" s="41"/>
      <c r="O192" s="41"/>
      <c r="P192" s="41"/>
      <c r="Q192" s="41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:33" s="12" customFormat="1">
      <c r="A193" s="16"/>
      <c r="B193" s="16"/>
      <c r="C193" s="16"/>
      <c r="D193" s="41"/>
      <c r="E193" s="16"/>
      <c r="F193" s="17"/>
      <c r="G193" s="29"/>
      <c r="H193" s="64"/>
      <c r="I193" s="29"/>
      <c r="J193" s="41"/>
      <c r="K193" s="82"/>
      <c r="M193" s="41"/>
      <c r="N193" s="41"/>
      <c r="O193" s="41"/>
      <c r="P193" s="41"/>
      <c r="Q193" s="41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:33" s="12" customFormat="1">
      <c r="A194" s="19"/>
      <c r="B194" s="19"/>
      <c r="C194" s="19"/>
      <c r="D194" s="45"/>
      <c r="E194" s="31"/>
      <c r="F194" s="45"/>
      <c r="G194" s="19"/>
      <c r="H194" s="19"/>
      <c r="I194" s="19"/>
      <c r="J194" s="19"/>
      <c r="K194" s="45"/>
      <c r="M194" s="41"/>
      <c r="N194" s="41"/>
      <c r="O194" s="41"/>
      <c r="P194" s="41"/>
      <c r="Q194" s="41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s="12" customFormat="1">
      <c r="A195" s="16" t="s">
        <v>455</v>
      </c>
      <c r="B195" s="16" t="s">
        <v>433</v>
      </c>
      <c r="C195" s="16">
        <v>2004</v>
      </c>
      <c r="D195" s="59" t="s">
        <v>286</v>
      </c>
      <c r="E195" s="63" t="s">
        <v>272</v>
      </c>
      <c r="F195" s="61" t="s">
        <v>282</v>
      </c>
      <c r="G195" s="49">
        <v>0</v>
      </c>
      <c r="H195" s="55" t="s">
        <v>272</v>
      </c>
      <c r="I195" s="49">
        <v>2</v>
      </c>
      <c r="J195" s="46" t="s">
        <v>402</v>
      </c>
      <c r="K195" s="84">
        <v>1302</v>
      </c>
      <c r="M195" s="41"/>
      <c r="N195" s="41"/>
      <c r="O195" s="41"/>
      <c r="P195" s="41"/>
      <c r="Q195" s="41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:33" s="12" customFormat="1">
      <c r="A196" s="16" t="s">
        <v>461</v>
      </c>
      <c r="B196" s="16" t="s">
        <v>433</v>
      </c>
      <c r="C196" s="16">
        <v>2004</v>
      </c>
      <c r="D196" s="58" t="s">
        <v>282</v>
      </c>
      <c r="E196" s="63" t="s">
        <v>272</v>
      </c>
      <c r="F196" s="62" t="s">
        <v>286</v>
      </c>
      <c r="G196" s="49">
        <v>1</v>
      </c>
      <c r="H196" s="55" t="s">
        <v>272</v>
      </c>
      <c r="I196" s="49">
        <v>2</v>
      </c>
      <c r="J196" s="46" t="s">
        <v>403</v>
      </c>
      <c r="K196" s="84">
        <v>2070</v>
      </c>
      <c r="M196" s="41"/>
      <c r="N196" s="41"/>
      <c r="O196" s="41"/>
      <c r="P196" s="41"/>
      <c r="Q196" s="41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s="12" customFormat="1">
      <c r="A197" s="16" t="s">
        <v>640</v>
      </c>
      <c r="B197" s="16" t="s">
        <v>479</v>
      </c>
      <c r="C197" s="16">
        <v>2004</v>
      </c>
      <c r="D197" s="62" t="s">
        <v>286</v>
      </c>
      <c r="E197" s="63" t="s">
        <v>272</v>
      </c>
      <c r="F197" s="58" t="s">
        <v>282</v>
      </c>
      <c r="G197" s="49">
        <v>2</v>
      </c>
      <c r="H197" s="55" t="s">
        <v>272</v>
      </c>
      <c r="I197" s="49">
        <v>0</v>
      </c>
      <c r="J197" s="46" t="s">
        <v>110</v>
      </c>
      <c r="K197" s="84">
        <v>1715</v>
      </c>
      <c r="M197" s="41"/>
      <c r="N197" s="41"/>
      <c r="O197" s="41"/>
      <c r="P197" s="41"/>
      <c r="Q197" s="41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s="12" customFormat="1">
      <c r="A198" s="16" t="s">
        <v>443</v>
      </c>
      <c r="B198" s="16" t="s">
        <v>479</v>
      </c>
      <c r="C198" s="16">
        <v>2004</v>
      </c>
      <c r="D198" s="58" t="s">
        <v>282</v>
      </c>
      <c r="E198" s="63" t="s">
        <v>272</v>
      </c>
      <c r="F198" s="62" t="s">
        <v>286</v>
      </c>
      <c r="G198" s="49">
        <v>0</v>
      </c>
      <c r="H198" s="55" t="s">
        <v>272</v>
      </c>
      <c r="I198" s="49">
        <v>2</v>
      </c>
      <c r="J198" s="46" t="s">
        <v>111</v>
      </c>
      <c r="K198" s="84">
        <v>1871</v>
      </c>
      <c r="M198" s="41"/>
      <c r="N198" s="41"/>
      <c r="O198" s="41"/>
      <c r="P198" s="41"/>
      <c r="Q198" s="41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s="12" customFormat="1">
      <c r="A199" s="16"/>
      <c r="B199" s="16"/>
      <c r="C199" s="16"/>
      <c r="D199" s="58"/>
      <c r="E199" s="63"/>
      <c r="F199" s="58"/>
      <c r="G199" s="49"/>
      <c r="H199" s="55"/>
      <c r="I199" s="49"/>
      <c r="J199" s="46"/>
      <c r="K199" s="84"/>
      <c r="M199" s="41"/>
      <c r="N199" s="41"/>
      <c r="O199" s="41"/>
      <c r="P199" s="41"/>
      <c r="Q199" s="41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:33" s="12" customFormat="1">
      <c r="A200" s="16" t="s">
        <v>455</v>
      </c>
      <c r="B200" s="16" t="s">
        <v>433</v>
      </c>
      <c r="C200" s="16">
        <v>2004</v>
      </c>
      <c r="D200" s="61" t="s">
        <v>344</v>
      </c>
      <c r="E200" s="63" t="s">
        <v>272</v>
      </c>
      <c r="F200" s="58" t="s">
        <v>369</v>
      </c>
      <c r="G200" s="49">
        <v>1</v>
      </c>
      <c r="H200" s="55" t="s">
        <v>272</v>
      </c>
      <c r="I200" s="49">
        <v>0</v>
      </c>
      <c r="J200" s="46" t="s">
        <v>104</v>
      </c>
      <c r="K200" s="84">
        <v>1713</v>
      </c>
      <c r="M200" s="41"/>
      <c r="N200" s="41"/>
      <c r="O200" s="41"/>
      <c r="P200" s="41"/>
      <c r="Q200" s="41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s="12" customFormat="1">
      <c r="A201" s="16" t="s">
        <v>461</v>
      </c>
      <c r="B201" s="16" t="s">
        <v>433</v>
      </c>
      <c r="C201" s="16">
        <v>2004</v>
      </c>
      <c r="D201" s="61" t="s">
        <v>369</v>
      </c>
      <c r="E201" s="63" t="s">
        <v>272</v>
      </c>
      <c r="F201" s="58" t="s">
        <v>344</v>
      </c>
      <c r="G201" s="49">
        <v>1</v>
      </c>
      <c r="H201" s="55" t="s">
        <v>272</v>
      </c>
      <c r="I201" s="49">
        <v>0</v>
      </c>
      <c r="J201" s="46" t="s">
        <v>112</v>
      </c>
      <c r="K201" s="84">
        <v>1215</v>
      </c>
      <c r="M201" s="41"/>
      <c r="N201" s="41"/>
      <c r="O201" s="41"/>
      <c r="P201" s="41"/>
      <c r="Q201" s="41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s="12" customFormat="1">
      <c r="A202" s="16" t="s">
        <v>640</v>
      </c>
      <c r="B202" s="16" t="s">
        <v>479</v>
      </c>
      <c r="C202" s="16">
        <v>2004</v>
      </c>
      <c r="D202" s="61" t="s">
        <v>344</v>
      </c>
      <c r="E202" s="63" t="s">
        <v>272</v>
      </c>
      <c r="F202" s="58" t="s">
        <v>369</v>
      </c>
      <c r="G202" s="49">
        <v>2</v>
      </c>
      <c r="H202" s="55" t="s">
        <v>272</v>
      </c>
      <c r="I202" s="49">
        <v>0</v>
      </c>
      <c r="J202" s="46" t="s">
        <v>404</v>
      </c>
      <c r="K202" s="84">
        <v>1935</v>
      </c>
      <c r="M202" s="41"/>
      <c r="N202" s="41"/>
      <c r="O202" s="41"/>
      <c r="P202" s="41"/>
      <c r="Q202" s="41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s="12" customFormat="1">
      <c r="A203" s="16" t="s">
        <v>443</v>
      </c>
      <c r="B203" s="16" t="s">
        <v>479</v>
      </c>
      <c r="C203" s="16">
        <v>2004</v>
      </c>
      <c r="D203" s="58" t="s">
        <v>369</v>
      </c>
      <c r="E203" s="63" t="s">
        <v>272</v>
      </c>
      <c r="F203" s="61" t="s">
        <v>344</v>
      </c>
      <c r="G203" s="49">
        <v>0</v>
      </c>
      <c r="H203" s="55" t="s">
        <v>272</v>
      </c>
      <c r="I203" s="49">
        <v>1</v>
      </c>
      <c r="J203" s="46" t="s">
        <v>113</v>
      </c>
      <c r="K203" s="84">
        <v>1142</v>
      </c>
      <c r="M203" s="41"/>
      <c r="N203" s="41"/>
      <c r="O203" s="41"/>
      <c r="P203" s="41"/>
      <c r="Q203" s="41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s="12" customFormat="1">
      <c r="A204" s="16"/>
      <c r="B204" s="16"/>
      <c r="C204" s="16"/>
      <c r="D204" s="17"/>
      <c r="E204" s="24"/>
      <c r="F204" s="17"/>
      <c r="G204" s="16"/>
      <c r="H204" s="24"/>
      <c r="I204" s="16"/>
      <c r="J204" s="17" t="s">
        <v>279</v>
      </c>
      <c r="K204" s="41">
        <f>SUM(K195:K203)</f>
        <v>12963</v>
      </c>
      <c r="M204" s="41"/>
      <c r="N204" s="41"/>
      <c r="O204" s="41"/>
      <c r="P204" s="41"/>
      <c r="Q204" s="41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s="12" customFormat="1">
      <c r="A205" s="16"/>
      <c r="B205" s="16"/>
      <c r="C205" s="16"/>
      <c r="D205" s="17"/>
      <c r="E205" s="24"/>
      <c r="F205" s="17"/>
      <c r="G205" s="16"/>
      <c r="H205" s="16"/>
      <c r="I205" s="16"/>
      <c r="J205" s="17" t="s">
        <v>278</v>
      </c>
      <c r="K205" s="82">
        <f>PRODUCT(K204/8)</f>
        <v>1620.375</v>
      </c>
      <c r="M205" s="41"/>
      <c r="N205" s="41"/>
      <c r="O205" s="41"/>
      <c r="P205" s="41"/>
      <c r="Q205" s="41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s="12" customFormat="1">
      <c r="A206" s="16"/>
      <c r="B206" s="16"/>
      <c r="C206" s="16"/>
      <c r="D206" s="52"/>
      <c r="E206" s="49"/>
      <c r="F206" s="17"/>
      <c r="G206" s="29"/>
      <c r="H206" s="64"/>
      <c r="I206" s="29"/>
      <c r="J206" s="41"/>
      <c r="K206" s="82"/>
      <c r="M206" s="41"/>
      <c r="N206" s="41"/>
      <c r="O206" s="41"/>
      <c r="P206" s="41"/>
      <c r="Q206" s="41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s="12" customFormat="1">
      <c r="A207" s="19"/>
      <c r="B207" s="19"/>
      <c r="C207" s="19"/>
      <c r="D207" s="45"/>
      <c r="E207" s="31"/>
      <c r="F207" s="45"/>
      <c r="G207" s="19"/>
      <c r="H207" s="19"/>
      <c r="I207" s="19"/>
      <c r="J207" s="19"/>
      <c r="K207" s="45"/>
      <c r="M207" s="41"/>
      <c r="N207" s="41"/>
      <c r="O207" s="41"/>
      <c r="P207" s="41"/>
      <c r="Q207" s="41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s="12" customFormat="1">
      <c r="A208" s="16" t="s">
        <v>459</v>
      </c>
      <c r="B208" s="16" t="s">
        <v>433</v>
      </c>
      <c r="C208" s="16">
        <v>2005</v>
      </c>
      <c r="D208" s="14" t="s">
        <v>286</v>
      </c>
      <c r="E208" s="24" t="s">
        <v>272</v>
      </c>
      <c r="F208" s="17" t="s">
        <v>285</v>
      </c>
      <c r="G208" s="16">
        <v>1</v>
      </c>
      <c r="H208" s="64" t="s">
        <v>272</v>
      </c>
      <c r="I208" s="16">
        <v>0</v>
      </c>
      <c r="J208" s="41" t="s">
        <v>141</v>
      </c>
      <c r="K208" s="41">
        <v>1761</v>
      </c>
      <c r="M208" s="41"/>
      <c r="N208" s="41"/>
      <c r="O208" s="41"/>
      <c r="P208" s="41"/>
      <c r="Q208" s="41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s="12" customFormat="1">
      <c r="A209" s="16" t="s">
        <v>454</v>
      </c>
      <c r="B209" s="16" t="s">
        <v>433</v>
      </c>
      <c r="C209" s="16">
        <v>2005</v>
      </c>
      <c r="D209" s="14" t="s">
        <v>285</v>
      </c>
      <c r="E209" s="24" t="s">
        <v>272</v>
      </c>
      <c r="F209" s="17" t="s">
        <v>286</v>
      </c>
      <c r="G209" s="16">
        <v>2</v>
      </c>
      <c r="H209" s="64" t="s">
        <v>272</v>
      </c>
      <c r="I209" s="16">
        <v>1</v>
      </c>
      <c r="J209" s="41" t="s">
        <v>23</v>
      </c>
      <c r="K209" s="41">
        <v>1821</v>
      </c>
      <c r="M209" s="41"/>
      <c r="N209" s="41"/>
      <c r="O209" s="41"/>
      <c r="P209" s="41"/>
      <c r="Q209" s="41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:33" s="12" customFormat="1">
      <c r="A210" s="16" t="s">
        <v>630</v>
      </c>
      <c r="B210" s="16" t="s">
        <v>433</v>
      </c>
      <c r="C210" s="16">
        <v>2005</v>
      </c>
      <c r="D210" s="17" t="s">
        <v>286</v>
      </c>
      <c r="E210" s="24" t="s">
        <v>272</v>
      </c>
      <c r="F210" s="14" t="s">
        <v>285</v>
      </c>
      <c r="G210" s="16">
        <v>1</v>
      </c>
      <c r="H210" s="64" t="s">
        <v>272</v>
      </c>
      <c r="I210" s="16">
        <v>2</v>
      </c>
      <c r="J210" s="41" t="s">
        <v>24</v>
      </c>
      <c r="K210" s="41">
        <v>1511</v>
      </c>
      <c r="M210" s="41"/>
      <c r="N210" s="41"/>
      <c r="O210" s="41"/>
      <c r="P210" s="41"/>
      <c r="Q210" s="41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s="12" customFormat="1">
      <c r="A211" s="16" t="s">
        <v>455</v>
      </c>
      <c r="B211" s="16" t="s">
        <v>433</v>
      </c>
      <c r="C211" s="16">
        <v>2005</v>
      </c>
      <c r="D211" s="17" t="s">
        <v>285</v>
      </c>
      <c r="E211" s="24" t="s">
        <v>272</v>
      </c>
      <c r="F211" s="14" t="s">
        <v>286</v>
      </c>
      <c r="G211" s="16">
        <v>0</v>
      </c>
      <c r="H211" s="64" t="s">
        <v>272</v>
      </c>
      <c r="I211" s="16">
        <v>2</v>
      </c>
      <c r="J211" s="41" t="s">
        <v>21</v>
      </c>
      <c r="K211" s="41">
        <v>2821</v>
      </c>
      <c r="M211" s="41"/>
      <c r="N211" s="41"/>
      <c r="O211" s="41"/>
      <c r="P211" s="41"/>
      <c r="Q211" s="41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:33" s="12" customFormat="1">
      <c r="A212" s="16" t="s">
        <v>628</v>
      </c>
      <c r="B212" s="16" t="s">
        <v>433</v>
      </c>
      <c r="C212" s="16">
        <v>2005</v>
      </c>
      <c r="D212" s="17" t="s">
        <v>286</v>
      </c>
      <c r="E212" s="24" t="s">
        <v>272</v>
      </c>
      <c r="F212" s="14" t="s">
        <v>285</v>
      </c>
      <c r="G212" s="16">
        <v>1</v>
      </c>
      <c r="H212" s="64" t="s">
        <v>272</v>
      </c>
      <c r="I212" s="16">
        <v>2</v>
      </c>
      <c r="J212" s="41" t="s">
        <v>25</v>
      </c>
      <c r="K212" s="41">
        <v>2780</v>
      </c>
      <c r="M212" s="41"/>
      <c r="N212" s="41"/>
      <c r="O212" s="41"/>
      <c r="P212" s="41"/>
      <c r="Q212" s="41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:33" s="12" customFormat="1">
      <c r="A213" s="16"/>
      <c r="B213" s="16"/>
      <c r="C213" s="16"/>
      <c r="D213" s="41"/>
      <c r="E213" s="41"/>
      <c r="F213" s="41"/>
      <c r="G213" s="16"/>
      <c r="H213" s="41"/>
      <c r="I213" s="16"/>
      <c r="J213" s="41"/>
      <c r="K213" s="41"/>
      <c r="M213" s="41"/>
      <c r="N213" s="41"/>
      <c r="O213" s="41"/>
      <c r="P213" s="41"/>
      <c r="Q213" s="41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:33" s="12" customFormat="1">
      <c r="A214" s="16" t="s">
        <v>459</v>
      </c>
      <c r="B214" s="16" t="s">
        <v>433</v>
      </c>
      <c r="C214" s="16">
        <v>2005</v>
      </c>
      <c r="D214" s="17" t="s">
        <v>344</v>
      </c>
      <c r="E214" s="24" t="s">
        <v>272</v>
      </c>
      <c r="F214" s="14" t="s">
        <v>282</v>
      </c>
      <c r="G214" s="16">
        <v>0</v>
      </c>
      <c r="H214" s="64" t="s">
        <v>272</v>
      </c>
      <c r="I214" s="16">
        <v>1</v>
      </c>
      <c r="J214" s="41" t="s">
        <v>9</v>
      </c>
      <c r="K214" s="41">
        <v>2278</v>
      </c>
      <c r="M214" s="41"/>
      <c r="N214" s="41"/>
      <c r="O214" s="41"/>
      <c r="P214" s="41"/>
      <c r="Q214" s="41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:33" s="12" customFormat="1">
      <c r="A215" s="16" t="s">
        <v>454</v>
      </c>
      <c r="B215" s="16" t="s">
        <v>433</v>
      </c>
      <c r="C215" s="16">
        <v>2005</v>
      </c>
      <c r="D215" s="17" t="s">
        <v>282</v>
      </c>
      <c r="E215" s="24" t="s">
        <v>272</v>
      </c>
      <c r="F215" s="14" t="s">
        <v>344</v>
      </c>
      <c r="G215" s="16">
        <v>0</v>
      </c>
      <c r="H215" s="64" t="s">
        <v>272</v>
      </c>
      <c r="I215" s="16">
        <v>1</v>
      </c>
      <c r="J215" s="41" t="s">
        <v>85</v>
      </c>
      <c r="K215" s="41">
        <v>3275</v>
      </c>
      <c r="M215" s="41"/>
      <c r="N215" s="41"/>
      <c r="O215" s="41"/>
      <c r="P215" s="41"/>
      <c r="Q215" s="41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:33" s="12" customFormat="1">
      <c r="A216" s="16" t="s">
        <v>460</v>
      </c>
      <c r="B216" s="16" t="s">
        <v>433</v>
      </c>
      <c r="C216" s="16">
        <v>2005</v>
      </c>
      <c r="D216" s="14" t="s">
        <v>344</v>
      </c>
      <c r="E216" s="24" t="s">
        <v>272</v>
      </c>
      <c r="F216" s="17" t="s">
        <v>282</v>
      </c>
      <c r="G216" s="16">
        <v>2</v>
      </c>
      <c r="H216" s="64" t="s">
        <v>272</v>
      </c>
      <c r="I216" s="16">
        <v>0</v>
      </c>
      <c r="J216" s="41" t="s">
        <v>26</v>
      </c>
      <c r="K216" s="41">
        <v>2618</v>
      </c>
      <c r="M216" s="41"/>
      <c r="N216" s="41"/>
      <c r="O216" s="41"/>
      <c r="P216" s="41"/>
      <c r="Q216" s="41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:33" s="12" customFormat="1">
      <c r="A217" s="16" t="s">
        <v>455</v>
      </c>
      <c r="B217" s="16" t="s">
        <v>433</v>
      </c>
      <c r="C217" s="16">
        <v>2005</v>
      </c>
      <c r="D217" s="14" t="s">
        <v>282</v>
      </c>
      <c r="E217" s="24" t="s">
        <v>272</v>
      </c>
      <c r="F217" s="17" t="s">
        <v>344</v>
      </c>
      <c r="G217" s="16">
        <v>1</v>
      </c>
      <c r="H217" s="64" t="s">
        <v>272</v>
      </c>
      <c r="I217" s="16">
        <v>0</v>
      </c>
      <c r="J217" s="41" t="s">
        <v>27</v>
      </c>
      <c r="K217" s="41">
        <v>1540</v>
      </c>
      <c r="M217" s="41"/>
      <c r="N217" s="41"/>
      <c r="O217" s="41"/>
      <c r="P217" s="41"/>
      <c r="Q217" s="41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:33" s="12" customFormat="1">
      <c r="A218" s="16" t="s">
        <v>628</v>
      </c>
      <c r="B218" s="16" t="s">
        <v>433</v>
      </c>
      <c r="C218" s="16">
        <v>2005</v>
      </c>
      <c r="D218" s="14" t="s">
        <v>344</v>
      </c>
      <c r="E218" s="24" t="s">
        <v>272</v>
      </c>
      <c r="F218" s="17" t="s">
        <v>282</v>
      </c>
      <c r="G218" s="16">
        <v>1</v>
      </c>
      <c r="H218" s="64" t="s">
        <v>272</v>
      </c>
      <c r="I218" s="16">
        <v>0</v>
      </c>
      <c r="J218" s="41" t="s">
        <v>28</v>
      </c>
      <c r="K218" s="41">
        <v>3067</v>
      </c>
      <c r="M218" s="41"/>
      <c r="N218" s="41"/>
      <c r="O218" s="41"/>
      <c r="P218" s="41"/>
      <c r="Q218" s="41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:33" s="12" customFormat="1">
      <c r="A219" s="16"/>
      <c r="B219" s="16"/>
      <c r="C219" s="16"/>
      <c r="D219" s="17"/>
      <c r="E219" s="24"/>
      <c r="F219" s="17"/>
      <c r="G219" s="16"/>
      <c r="H219" s="24"/>
      <c r="I219" s="16"/>
      <c r="J219" s="17" t="s">
        <v>279</v>
      </c>
      <c r="K219" s="41">
        <f>SUM(K208:K218)</f>
        <v>23472</v>
      </c>
      <c r="M219" s="41"/>
      <c r="N219" s="41"/>
      <c r="O219" s="41"/>
      <c r="P219" s="41"/>
      <c r="Q219" s="41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:33" s="12" customFormat="1">
      <c r="A220" s="16"/>
      <c r="B220" s="16"/>
      <c r="C220" s="16"/>
      <c r="D220" s="17"/>
      <c r="E220" s="24"/>
      <c r="F220" s="17"/>
      <c r="G220" s="16"/>
      <c r="H220" s="16"/>
      <c r="I220" s="16"/>
      <c r="J220" s="17" t="s">
        <v>278</v>
      </c>
      <c r="K220" s="82">
        <f>PRODUCT(K219/10)</f>
        <v>2347.1999999999998</v>
      </c>
      <c r="M220" s="41"/>
      <c r="N220" s="41"/>
      <c r="O220" s="41"/>
      <c r="P220" s="41"/>
      <c r="Q220" s="41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:33" s="12" customFormat="1">
      <c r="A221" s="16"/>
      <c r="B221" s="16"/>
      <c r="C221" s="16"/>
      <c r="D221" s="52"/>
      <c r="E221" s="49"/>
      <c r="F221" s="17"/>
      <c r="G221" s="29"/>
      <c r="H221" s="64"/>
      <c r="I221" s="29"/>
      <c r="J221" s="41"/>
      <c r="K221" s="82"/>
      <c r="M221" s="41"/>
      <c r="N221" s="41"/>
      <c r="O221" s="41"/>
      <c r="P221" s="41"/>
      <c r="Q221" s="41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:33" s="12" customFormat="1">
      <c r="A222" s="19"/>
      <c r="B222" s="19"/>
      <c r="C222" s="19"/>
      <c r="D222" s="45"/>
      <c r="E222" s="31"/>
      <c r="F222" s="45"/>
      <c r="G222" s="19"/>
      <c r="H222" s="19"/>
      <c r="I222" s="19"/>
      <c r="J222" s="19"/>
      <c r="K222" s="45"/>
      <c r="M222" s="41"/>
      <c r="N222" s="41"/>
      <c r="O222" s="41"/>
      <c r="P222" s="41"/>
      <c r="Q222" s="41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:33" s="12" customFormat="1">
      <c r="A223" s="16" t="s">
        <v>461</v>
      </c>
      <c r="B223" s="16" t="s">
        <v>433</v>
      </c>
      <c r="C223" s="16">
        <v>2006</v>
      </c>
      <c r="D223" s="14" t="s">
        <v>286</v>
      </c>
      <c r="E223" s="24" t="s">
        <v>272</v>
      </c>
      <c r="F223" s="17" t="s">
        <v>344</v>
      </c>
      <c r="G223" s="16">
        <v>2</v>
      </c>
      <c r="H223" s="64" t="s">
        <v>272</v>
      </c>
      <c r="I223" s="16">
        <v>0</v>
      </c>
      <c r="J223" s="41" t="s">
        <v>166</v>
      </c>
      <c r="K223" s="41">
        <v>1680</v>
      </c>
      <c r="M223" s="41"/>
      <c r="N223" s="41"/>
      <c r="O223" s="41"/>
      <c r="P223" s="41"/>
      <c r="Q223" s="41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:33" s="12" customFormat="1">
      <c r="A224" s="16" t="s">
        <v>628</v>
      </c>
      <c r="B224" s="16" t="s">
        <v>433</v>
      </c>
      <c r="C224" s="16">
        <v>2006</v>
      </c>
      <c r="D224" s="17" t="s">
        <v>344</v>
      </c>
      <c r="E224" s="24" t="s">
        <v>272</v>
      </c>
      <c r="F224" s="14" t="s">
        <v>286</v>
      </c>
      <c r="G224" s="16">
        <v>0</v>
      </c>
      <c r="H224" s="64" t="s">
        <v>272</v>
      </c>
      <c r="I224" s="16">
        <v>1</v>
      </c>
      <c r="J224" s="41" t="s">
        <v>167</v>
      </c>
      <c r="K224" s="41">
        <v>2014</v>
      </c>
      <c r="M224" s="41"/>
      <c r="N224" s="41"/>
      <c r="O224" s="41"/>
      <c r="P224" s="41"/>
      <c r="Q224" s="41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:33" s="12" customFormat="1">
      <c r="A225" s="16" t="s">
        <v>638</v>
      </c>
      <c r="B225" s="16" t="s">
        <v>479</v>
      </c>
      <c r="C225" s="16">
        <v>2006</v>
      </c>
      <c r="D225" s="14" t="s">
        <v>286</v>
      </c>
      <c r="E225" s="24" t="s">
        <v>272</v>
      </c>
      <c r="F225" s="41" t="s">
        <v>344</v>
      </c>
      <c r="G225" s="16">
        <v>2</v>
      </c>
      <c r="H225" s="64" t="s">
        <v>272</v>
      </c>
      <c r="I225" s="16">
        <v>0</v>
      </c>
      <c r="J225" s="41" t="s">
        <v>406</v>
      </c>
      <c r="K225" s="41">
        <v>1671</v>
      </c>
      <c r="M225" s="41"/>
      <c r="N225" s="41"/>
      <c r="O225" s="41"/>
      <c r="P225" s="41"/>
      <c r="Q225" s="41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</row>
    <row r="226" spans="1:33" s="12" customFormat="1">
      <c r="A226" s="16"/>
      <c r="B226" s="16"/>
      <c r="C226" s="16"/>
      <c r="D226" s="41"/>
      <c r="E226" s="41"/>
      <c r="F226" s="41"/>
      <c r="G226" s="16"/>
      <c r="H226" s="41"/>
      <c r="I226" s="16"/>
      <c r="J226" s="41"/>
      <c r="K226" s="41"/>
      <c r="M226" s="41"/>
      <c r="N226" s="41"/>
      <c r="O226" s="41"/>
      <c r="P226" s="41"/>
      <c r="Q226" s="41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</row>
    <row r="227" spans="1:33" s="12" customFormat="1">
      <c r="A227" s="16" t="s">
        <v>461</v>
      </c>
      <c r="B227" s="16" t="s">
        <v>433</v>
      </c>
      <c r="C227" s="16">
        <v>2006</v>
      </c>
      <c r="D227" s="14" t="s">
        <v>125</v>
      </c>
      <c r="E227" s="24" t="s">
        <v>272</v>
      </c>
      <c r="F227" s="17" t="s">
        <v>345</v>
      </c>
      <c r="G227" s="16">
        <v>1</v>
      </c>
      <c r="H227" s="64" t="s">
        <v>272</v>
      </c>
      <c r="I227" s="16">
        <v>0</v>
      </c>
      <c r="J227" s="41" t="s">
        <v>107</v>
      </c>
      <c r="K227" s="41">
        <v>2091</v>
      </c>
      <c r="M227" s="41"/>
      <c r="N227" s="41"/>
      <c r="O227" s="41"/>
      <c r="P227" s="41"/>
      <c r="Q227" s="41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</row>
    <row r="228" spans="1:33" s="12" customFormat="1">
      <c r="A228" s="16" t="s">
        <v>628</v>
      </c>
      <c r="B228" s="16" t="s">
        <v>433</v>
      </c>
      <c r="C228" s="16">
        <v>2006</v>
      </c>
      <c r="D228" s="14" t="s">
        <v>345</v>
      </c>
      <c r="E228" s="24" t="s">
        <v>272</v>
      </c>
      <c r="F228" s="17" t="s">
        <v>125</v>
      </c>
      <c r="G228" s="16">
        <v>2</v>
      </c>
      <c r="H228" s="64" t="s">
        <v>272</v>
      </c>
      <c r="I228" s="16">
        <v>1</v>
      </c>
      <c r="J228" s="41" t="s">
        <v>168</v>
      </c>
      <c r="K228" s="41">
        <v>1446</v>
      </c>
      <c r="M228" s="41"/>
      <c r="N228" s="41"/>
      <c r="O228" s="41"/>
      <c r="P228" s="41"/>
      <c r="Q228" s="41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</row>
    <row r="229" spans="1:33" s="12" customFormat="1">
      <c r="A229" s="16" t="s">
        <v>638</v>
      </c>
      <c r="B229" s="16" t="s">
        <v>479</v>
      </c>
      <c r="C229" s="16">
        <v>2006</v>
      </c>
      <c r="D229" s="14" t="s">
        <v>125</v>
      </c>
      <c r="E229" s="24" t="s">
        <v>272</v>
      </c>
      <c r="F229" s="17" t="s">
        <v>345</v>
      </c>
      <c r="G229" s="16">
        <v>2</v>
      </c>
      <c r="H229" s="64" t="s">
        <v>272</v>
      </c>
      <c r="I229" s="16">
        <v>0</v>
      </c>
      <c r="J229" s="41" t="s">
        <v>307</v>
      </c>
      <c r="K229" s="41">
        <v>1617</v>
      </c>
      <c r="M229" s="41"/>
      <c r="N229" s="41"/>
      <c r="O229" s="41"/>
      <c r="P229" s="41"/>
      <c r="Q229" s="41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</row>
    <row r="230" spans="1:33" s="12" customFormat="1">
      <c r="A230" s="16" t="s">
        <v>641</v>
      </c>
      <c r="B230" s="16" t="s">
        <v>479</v>
      </c>
      <c r="C230" s="16">
        <v>2006</v>
      </c>
      <c r="D230" s="14" t="s">
        <v>345</v>
      </c>
      <c r="E230" s="24" t="s">
        <v>272</v>
      </c>
      <c r="F230" s="17" t="s">
        <v>125</v>
      </c>
      <c r="G230" s="16">
        <v>2</v>
      </c>
      <c r="H230" s="64" t="s">
        <v>272</v>
      </c>
      <c r="I230" s="16">
        <v>0</v>
      </c>
      <c r="J230" s="41" t="s">
        <v>290</v>
      </c>
      <c r="K230" s="41">
        <v>1096</v>
      </c>
      <c r="M230" s="41"/>
      <c r="N230" s="41"/>
      <c r="O230" s="41"/>
      <c r="P230" s="41"/>
      <c r="Q230" s="41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</row>
    <row r="231" spans="1:33" s="12" customFormat="1">
      <c r="A231" s="16" t="s">
        <v>442</v>
      </c>
      <c r="B231" s="16" t="s">
        <v>479</v>
      </c>
      <c r="C231" s="16">
        <v>2006</v>
      </c>
      <c r="D231" s="17" t="s">
        <v>125</v>
      </c>
      <c r="E231" s="24" t="s">
        <v>272</v>
      </c>
      <c r="F231" s="14" t="s">
        <v>345</v>
      </c>
      <c r="G231" s="16">
        <v>1</v>
      </c>
      <c r="H231" s="64" t="s">
        <v>272</v>
      </c>
      <c r="I231" s="16">
        <v>2</v>
      </c>
      <c r="J231" s="41" t="s">
        <v>169</v>
      </c>
      <c r="K231" s="41">
        <v>2635</v>
      </c>
      <c r="M231" s="41"/>
      <c r="N231" s="41"/>
      <c r="O231" s="41"/>
      <c r="P231" s="41"/>
      <c r="Q231" s="41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</row>
    <row r="232" spans="1:33" s="12" customFormat="1">
      <c r="A232" s="16"/>
      <c r="B232" s="16"/>
      <c r="C232" s="16"/>
      <c r="D232" s="17"/>
      <c r="E232" s="24"/>
      <c r="F232" s="17"/>
      <c r="G232" s="16"/>
      <c r="H232" s="24"/>
      <c r="I232" s="16"/>
      <c r="J232" s="17" t="s">
        <v>279</v>
      </c>
      <c r="K232" s="41">
        <f>SUM(K223:K231)</f>
        <v>14250</v>
      </c>
      <c r="M232" s="41"/>
      <c r="N232" s="41"/>
      <c r="O232" s="41"/>
      <c r="P232" s="41"/>
      <c r="Q232" s="41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</row>
    <row r="233" spans="1:33" s="12" customFormat="1">
      <c r="A233" s="16"/>
      <c r="B233" s="16"/>
      <c r="C233" s="16"/>
      <c r="D233" s="17"/>
      <c r="E233" s="24"/>
      <c r="F233" s="17"/>
      <c r="G233" s="16"/>
      <c r="H233" s="16"/>
      <c r="I233" s="16"/>
      <c r="J233" s="17" t="s">
        <v>278</v>
      </c>
      <c r="K233" s="82">
        <f>PRODUCT(K232/8)</f>
        <v>1781.25</v>
      </c>
      <c r="M233" s="41"/>
      <c r="N233" s="41"/>
      <c r="O233" s="41"/>
      <c r="P233" s="41"/>
      <c r="Q233" s="41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</row>
    <row r="234" spans="1:33" s="12" customFormat="1">
      <c r="A234" s="16"/>
      <c r="B234" s="16"/>
      <c r="C234" s="16"/>
      <c r="D234" s="41"/>
      <c r="E234" s="41"/>
      <c r="F234" s="41"/>
      <c r="G234" s="16"/>
      <c r="H234" s="41"/>
      <c r="I234" s="16"/>
      <c r="J234" s="41"/>
      <c r="K234" s="41"/>
      <c r="M234" s="41"/>
      <c r="N234" s="41"/>
      <c r="O234" s="41"/>
      <c r="P234" s="41"/>
      <c r="Q234" s="41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</row>
    <row r="235" spans="1:33" s="12" customFormat="1">
      <c r="A235" s="19"/>
      <c r="B235" s="19"/>
      <c r="C235" s="19"/>
      <c r="D235" s="45"/>
      <c r="E235" s="31"/>
      <c r="F235" s="45"/>
      <c r="G235" s="19"/>
      <c r="H235" s="19"/>
      <c r="I235" s="19"/>
      <c r="J235" s="19"/>
      <c r="K235" s="45"/>
      <c r="M235" s="41"/>
      <c r="N235" s="41"/>
      <c r="O235" s="41"/>
      <c r="P235" s="41"/>
      <c r="Q235" s="41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</row>
    <row r="236" spans="1:33" s="12" customFormat="1">
      <c r="A236" s="16" t="s">
        <v>455</v>
      </c>
      <c r="B236" s="16" t="s">
        <v>433</v>
      </c>
      <c r="C236" s="16">
        <v>2007</v>
      </c>
      <c r="D236" s="14" t="s">
        <v>286</v>
      </c>
      <c r="E236" s="63" t="s">
        <v>272</v>
      </c>
      <c r="F236" s="17" t="s">
        <v>122</v>
      </c>
      <c r="G236" s="16">
        <v>2</v>
      </c>
      <c r="H236" s="55" t="s">
        <v>272</v>
      </c>
      <c r="I236" s="16">
        <v>0</v>
      </c>
      <c r="J236" s="41" t="s">
        <v>366</v>
      </c>
      <c r="K236" s="83">
        <v>1383</v>
      </c>
      <c r="M236" s="41"/>
      <c r="N236" s="41"/>
      <c r="O236" s="41"/>
      <c r="P236" s="41"/>
      <c r="Q236" s="41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</row>
    <row r="237" spans="1:33" s="12" customFormat="1">
      <c r="A237" s="16" t="s">
        <v>629</v>
      </c>
      <c r="B237" s="16" t="s">
        <v>433</v>
      </c>
      <c r="C237" s="16">
        <v>2007</v>
      </c>
      <c r="D237" s="17" t="s">
        <v>122</v>
      </c>
      <c r="E237" s="63" t="s">
        <v>272</v>
      </c>
      <c r="F237" s="14" t="s">
        <v>286</v>
      </c>
      <c r="G237" s="16">
        <v>0</v>
      </c>
      <c r="H237" s="55" t="s">
        <v>272</v>
      </c>
      <c r="I237" s="16">
        <v>2</v>
      </c>
      <c r="J237" s="41" t="s">
        <v>145</v>
      </c>
      <c r="K237" s="83">
        <v>1333</v>
      </c>
      <c r="M237" s="41"/>
      <c r="N237" s="41"/>
      <c r="O237" s="41"/>
      <c r="P237" s="41"/>
      <c r="Q237" s="41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</row>
    <row r="238" spans="1:33" s="12" customFormat="1">
      <c r="A238" s="16" t="s">
        <v>640</v>
      </c>
      <c r="B238" s="16" t="s">
        <v>479</v>
      </c>
      <c r="C238" s="16">
        <v>2007</v>
      </c>
      <c r="D238" s="14" t="s">
        <v>286</v>
      </c>
      <c r="E238" s="63" t="s">
        <v>272</v>
      </c>
      <c r="F238" s="17" t="s">
        <v>122</v>
      </c>
      <c r="G238" s="16">
        <v>2</v>
      </c>
      <c r="H238" s="55" t="s">
        <v>272</v>
      </c>
      <c r="I238" s="16">
        <v>0</v>
      </c>
      <c r="J238" s="41" t="s">
        <v>171</v>
      </c>
      <c r="K238" s="83">
        <v>1323</v>
      </c>
      <c r="M238" s="41"/>
      <c r="N238" s="41"/>
      <c r="O238" s="41"/>
      <c r="P238" s="41"/>
      <c r="Q238" s="41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:33" s="12" customFormat="1">
      <c r="A239" s="16"/>
      <c r="B239" s="16"/>
      <c r="C239" s="16"/>
      <c r="D239" s="41"/>
      <c r="E239" s="63"/>
      <c r="F239" s="17"/>
      <c r="G239" s="16"/>
      <c r="H239" s="55"/>
      <c r="I239" s="16"/>
      <c r="J239" s="41"/>
      <c r="K239" s="83"/>
      <c r="M239" s="41"/>
      <c r="N239" s="41"/>
      <c r="O239" s="41"/>
      <c r="P239" s="41"/>
      <c r="Q239" s="41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</row>
    <row r="240" spans="1:33" s="12" customFormat="1">
      <c r="A240" s="16" t="s">
        <v>455</v>
      </c>
      <c r="B240" s="16" t="s">
        <v>433</v>
      </c>
      <c r="C240" s="16">
        <v>2007</v>
      </c>
      <c r="D240" s="17" t="s">
        <v>285</v>
      </c>
      <c r="E240" s="63" t="s">
        <v>272</v>
      </c>
      <c r="F240" s="14" t="s">
        <v>282</v>
      </c>
      <c r="G240" s="16">
        <v>1</v>
      </c>
      <c r="H240" s="55" t="s">
        <v>272</v>
      </c>
      <c r="I240" s="16">
        <v>2</v>
      </c>
      <c r="J240" s="41" t="s">
        <v>146</v>
      </c>
      <c r="K240" s="83">
        <v>1157</v>
      </c>
      <c r="M240" s="41"/>
      <c r="N240" s="41"/>
      <c r="O240" s="41"/>
      <c r="P240" s="41"/>
      <c r="Q240" s="41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</row>
    <row r="241" spans="1:33" s="12" customFormat="1">
      <c r="A241" s="16" t="s">
        <v>629</v>
      </c>
      <c r="B241" s="16" t="s">
        <v>433</v>
      </c>
      <c r="C241" s="16">
        <v>2007</v>
      </c>
      <c r="D241" s="14" t="s">
        <v>282</v>
      </c>
      <c r="E241" s="63" t="s">
        <v>272</v>
      </c>
      <c r="F241" s="17" t="s">
        <v>285</v>
      </c>
      <c r="G241" s="16">
        <v>2</v>
      </c>
      <c r="H241" s="55" t="s">
        <v>272</v>
      </c>
      <c r="I241" s="16">
        <v>0</v>
      </c>
      <c r="J241" s="41" t="s">
        <v>309</v>
      </c>
      <c r="K241" s="83">
        <v>2220</v>
      </c>
      <c r="M241" s="41"/>
      <c r="N241" s="41"/>
      <c r="O241" s="41"/>
      <c r="P241" s="41"/>
      <c r="Q241" s="41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</row>
    <row r="242" spans="1:33" s="12" customFormat="1">
      <c r="A242" s="16" t="s">
        <v>640</v>
      </c>
      <c r="B242" s="16" t="s">
        <v>479</v>
      </c>
      <c r="C242" s="16">
        <v>2007</v>
      </c>
      <c r="D242" s="14" t="s">
        <v>285</v>
      </c>
      <c r="E242" s="63" t="s">
        <v>272</v>
      </c>
      <c r="F242" s="17" t="s">
        <v>282</v>
      </c>
      <c r="G242" s="16">
        <v>2</v>
      </c>
      <c r="H242" s="55" t="s">
        <v>272</v>
      </c>
      <c r="I242" s="16">
        <v>1</v>
      </c>
      <c r="J242" s="41" t="s">
        <v>147</v>
      </c>
      <c r="K242" s="83">
        <v>1411</v>
      </c>
      <c r="M242" s="41"/>
      <c r="N242" s="41"/>
      <c r="O242" s="41"/>
      <c r="P242" s="41"/>
      <c r="Q242" s="41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</row>
    <row r="243" spans="1:33" s="12" customFormat="1">
      <c r="A243" s="16" t="s">
        <v>638</v>
      </c>
      <c r="B243" s="16" t="s">
        <v>479</v>
      </c>
      <c r="C243" s="16">
        <v>2007</v>
      </c>
      <c r="D243" s="17" t="s">
        <v>282</v>
      </c>
      <c r="E243" s="63" t="s">
        <v>272</v>
      </c>
      <c r="F243" s="14" t="s">
        <v>285</v>
      </c>
      <c r="G243" s="16">
        <v>1</v>
      </c>
      <c r="H243" s="55" t="s">
        <v>272</v>
      </c>
      <c r="I243" s="16">
        <v>2</v>
      </c>
      <c r="J243" s="41" t="s">
        <v>148</v>
      </c>
      <c r="K243" s="83">
        <v>2180</v>
      </c>
      <c r="M243" s="41"/>
      <c r="N243" s="41"/>
      <c r="O243" s="41"/>
      <c r="P243" s="41"/>
      <c r="Q243" s="41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3" s="12" customFormat="1">
      <c r="A244" s="16" t="s">
        <v>639</v>
      </c>
      <c r="B244" s="16" t="s">
        <v>479</v>
      </c>
      <c r="C244" s="16">
        <v>2007</v>
      </c>
      <c r="D244" s="17" t="s">
        <v>285</v>
      </c>
      <c r="E244" s="63" t="s">
        <v>272</v>
      </c>
      <c r="F244" s="14" t="s">
        <v>282</v>
      </c>
      <c r="G244" s="16">
        <v>0</v>
      </c>
      <c r="H244" s="55" t="s">
        <v>272</v>
      </c>
      <c r="I244" s="16">
        <v>2</v>
      </c>
      <c r="J244" s="41" t="s">
        <v>185</v>
      </c>
      <c r="K244" s="83">
        <v>2177</v>
      </c>
      <c r="M244" s="41"/>
      <c r="N244" s="41"/>
      <c r="O244" s="41"/>
      <c r="P244" s="41"/>
      <c r="Q244" s="41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</row>
    <row r="245" spans="1:33" s="12" customFormat="1">
      <c r="A245" s="16"/>
      <c r="B245" s="16"/>
      <c r="C245" s="16"/>
      <c r="D245" s="17"/>
      <c r="E245" s="24"/>
      <c r="F245" s="17"/>
      <c r="G245" s="16"/>
      <c r="H245" s="24"/>
      <c r="I245" s="16"/>
      <c r="J245" s="17" t="s">
        <v>279</v>
      </c>
      <c r="K245" s="41">
        <f>SUM(K236:K244)</f>
        <v>13184</v>
      </c>
      <c r="M245" s="41"/>
      <c r="N245" s="41"/>
      <c r="O245" s="41"/>
      <c r="P245" s="41"/>
      <c r="Q245" s="41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:33" s="12" customFormat="1">
      <c r="A246" s="16"/>
      <c r="B246" s="16"/>
      <c r="C246" s="16"/>
      <c r="D246" s="17"/>
      <c r="E246" s="24"/>
      <c r="F246" s="17"/>
      <c r="G246" s="16"/>
      <c r="H246" s="16"/>
      <c r="I246" s="16"/>
      <c r="J246" s="17" t="s">
        <v>278</v>
      </c>
      <c r="K246" s="82">
        <f>PRODUCT(K245/8)</f>
        <v>1648</v>
      </c>
      <c r="M246" s="41"/>
      <c r="N246" s="41"/>
      <c r="O246" s="41"/>
      <c r="P246" s="41"/>
      <c r="Q246" s="41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</row>
    <row r="247" spans="1:33" s="12" customFormat="1">
      <c r="A247" s="16"/>
      <c r="B247" s="16"/>
      <c r="C247" s="16"/>
      <c r="D247" s="17"/>
      <c r="E247" s="16"/>
      <c r="F247" s="17"/>
      <c r="G247" s="16"/>
      <c r="H247" s="41"/>
      <c r="I247" s="16"/>
      <c r="J247" s="41"/>
      <c r="K247" s="83"/>
      <c r="M247" s="41"/>
      <c r="N247" s="41"/>
      <c r="O247" s="41"/>
      <c r="P247" s="41"/>
      <c r="Q247" s="41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</row>
    <row r="248" spans="1:33" s="12" customFormat="1">
      <c r="A248" s="19"/>
      <c r="B248" s="19"/>
      <c r="C248" s="19"/>
      <c r="D248" s="45"/>
      <c r="E248" s="31"/>
      <c r="F248" s="45"/>
      <c r="G248" s="19"/>
      <c r="H248" s="19"/>
      <c r="I248" s="19"/>
      <c r="J248" s="19"/>
      <c r="K248" s="45"/>
      <c r="M248" s="41"/>
      <c r="N248" s="41"/>
      <c r="O248" s="41"/>
      <c r="P248" s="41"/>
      <c r="Q248" s="41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</row>
    <row r="249" spans="1:33" s="12" customFormat="1">
      <c r="A249" s="16" t="s">
        <v>456</v>
      </c>
      <c r="B249" s="16" t="s">
        <v>433</v>
      </c>
      <c r="C249" s="16">
        <v>2008</v>
      </c>
      <c r="D249" s="17" t="s">
        <v>286</v>
      </c>
      <c r="E249" s="63" t="s">
        <v>272</v>
      </c>
      <c r="F249" s="14" t="s">
        <v>285</v>
      </c>
      <c r="G249" s="16">
        <v>0</v>
      </c>
      <c r="H249" s="55" t="s">
        <v>272</v>
      </c>
      <c r="I249" s="16">
        <v>2</v>
      </c>
      <c r="J249" s="41" t="s">
        <v>121</v>
      </c>
      <c r="K249" s="83">
        <v>1586</v>
      </c>
      <c r="M249" s="41"/>
      <c r="N249" s="41"/>
      <c r="O249" s="41"/>
      <c r="P249" s="41"/>
      <c r="Q249" s="41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</row>
    <row r="250" spans="1:33" s="12" customFormat="1">
      <c r="A250" s="16" t="s">
        <v>630</v>
      </c>
      <c r="B250" s="16" t="s">
        <v>433</v>
      </c>
      <c r="C250" s="16">
        <v>2008</v>
      </c>
      <c r="D250" s="14" t="s">
        <v>285</v>
      </c>
      <c r="E250" s="63" t="s">
        <v>272</v>
      </c>
      <c r="F250" s="17" t="s">
        <v>286</v>
      </c>
      <c r="G250" s="16">
        <v>2</v>
      </c>
      <c r="H250" s="55" t="s">
        <v>272</v>
      </c>
      <c r="I250" s="16">
        <v>1</v>
      </c>
      <c r="J250" s="41" t="s">
        <v>269</v>
      </c>
      <c r="K250" s="83">
        <v>1912</v>
      </c>
      <c r="M250" s="41"/>
      <c r="N250" s="41"/>
      <c r="O250" s="41"/>
      <c r="P250" s="41"/>
      <c r="Q250" s="41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</row>
    <row r="251" spans="1:33" s="12" customFormat="1">
      <c r="A251" s="16" t="s">
        <v>455</v>
      </c>
      <c r="B251" s="16" t="s">
        <v>433</v>
      </c>
      <c r="C251" s="16">
        <v>2008</v>
      </c>
      <c r="D251" s="14" t="s">
        <v>286</v>
      </c>
      <c r="E251" s="63" t="s">
        <v>272</v>
      </c>
      <c r="F251" s="17" t="s">
        <v>285</v>
      </c>
      <c r="G251" s="16">
        <v>1</v>
      </c>
      <c r="H251" s="55" t="s">
        <v>272</v>
      </c>
      <c r="I251" s="16">
        <v>0</v>
      </c>
      <c r="J251" s="41" t="s">
        <v>255</v>
      </c>
      <c r="K251" s="83">
        <v>1248</v>
      </c>
      <c r="M251" s="41"/>
      <c r="N251" s="41"/>
      <c r="O251" s="41"/>
      <c r="P251" s="41"/>
      <c r="Q251" s="41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</row>
    <row r="252" spans="1:33" s="12" customFormat="1">
      <c r="A252" s="16" t="s">
        <v>628</v>
      </c>
      <c r="B252" s="16" t="s">
        <v>433</v>
      </c>
      <c r="C252" s="16">
        <v>2008</v>
      </c>
      <c r="D252" s="17" t="s">
        <v>285</v>
      </c>
      <c r="E252" s="63" t="s">
        <v>272</v>
      </c>
      <c r="F252" s="14" t="s">
        <v>286</v>
      </c>
      <c r="G252" s="16">
        <v>0</v>
      </c>
      <c r="H252" s="55" t="s">
        <v>272</v>
      </c>
      <c r="I252" s="16">
        <v>1</v>
      </c>
      <c r="J252" s="41" t="s">
        <v>322</v>
      </c>
      <c r="K252" s="83">
        <v>2537</v>
      </c>
      <c r="M252" s="41"/>
      <c r="N252" s="41"/>
      <c r="O252" s="41"/>
      <c r="P252" s="41"/>
      <c r="Q252" s="41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</row>
    <row r="253" spans="1:33" s="12" customFormat="1">
      <c r="A253" s="16" t="s">
        <v>638</v>
      </c>
      <c r="B253" s="16" t="s">
        <v>479</v>
      </c>
      <c r="C253" s="16">
        <v>2008</v>
      </c>
      <c r="D253" s="14" t="s">
        <v>286</v>
      </c>
      <c r="E253" s="63" t="s">
        <v>272</v>
      </c>
      <c r="F253" s="17" t="s">
        <v>285</v>
      </c>
      <c r="G253" s="16">
        <v>1</v>
      </c>
      <c r="H253" s="55" t="s">
        <v>272</v>
      </c>
      <c r="I253" s="16">
        <v>0</v>
      </c>
      <c r="J253" s="41" t="s">
        <v>2</v>
      </c>
      <c r="K253" s="83">
        <v>2440</v>
      </c>
      <c r="M253" s="41"/>
      <c r="N253" s="41"/>
      <c r="O253" s="41"/>
      <c r="P253" s="41"/>
      <c r="Q253" s="41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</row>
    <row r="254" spans="1:33" s="12" customFormat="1">
      <c r="A254" s="16"/>
      <c r="B254" s="16"/>
      <c r="C254" s="16"/>
      <c r="D254" s="41"/>
      <c r="E254" s="63"/>
      <c r="F254" s="17"/>
      <c r="G254" s="16"/>
      <c r="H254" s="55"/>
      <c r="I254" s="16"/>
      <c r="J254" s="41"/>
      <c r="K254" s="83"/>
      <c r="M254" s="41"/>
      <c r="N254" s="41"/>
      <c r="O254" s="41"/>
      <c r="P254" s="41"/>
      <c r="Q254" s="41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</row>
    <row r="255" spans="1:33" s="12" customFormat="1">
      <c r="A255" s="16" t="s">
        <v>456</v>
      </c>
      <c r="B255" s="16" t="s">
        <v>433</v>
      </c>
      <c r="C255" s="16">
        <v>2008</v>
      </c>
      <c r="D255" s="17" t="s">
        <v>158</v>
      </c>
      <c r="E255" s="63" t="s">
        <v>272</v>
      </c>
      <c r="F255" s="14" t="s">
        <v>345</v>
      </c>
      <c r="G255" s="16">
        <v>0</v>
      </c>
      <c r="H255" s="55" t="s">
        <v>272</v>
      </c>
      <c r="I255" s="16">
        <v>2</v>
      </c>
      <c r="J255" s="41" t="s">
        <v>100</v>
      </c>
      <c r="K255" s="83">
        <v>2160</v>
      </c>
      <c r="M255" s="41"/>
      <c r="N255" s="41"/>
      <c r="O255" s="41"/>
      <c r="P255" s="41"/>
      <c r="Q255" s="41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</row>
    <row r="256" spans="1:33" s="12" customFormat="1">
      <c r="A256" s="16" t="s">
        <v>630</v>
      </c>
      <c r="B256" s="16" t="s">
        <v>433</v>
      </c>
      <c r="C256" s="16">
        <v>2008</v>
      </c>
      <c r="D256" s="14" t="s">
        <v>345</v>
      </c>
      <c r="E256" s="63" t="s">
        <v>272</v>
      </c>
      <c r="F256" s="17" t="s">
        <v>158</v>
      </c>
      <c r="G256" s="16">
        <v>1</v>
      </c>
      <c r="H256" s="55" t="s">
        <v>272</v>
      </c>
      <c r="I256" s="16">
        <v>0</v>
      </c>
      <c r="J256" s="41" t="s">
        <v>54</v>
      </c>
      <c r="K256" s="83">
        <v>1533</v>
      </c>
      <c r="M256" s="41"/>
      <c r="N256" s="41"/>
      <c r="O256" s="41"/>
      <c r="P256" s="41"/>
      <c r="Q256" s="41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</row>
    <row r="257" spans="1:33" s="12" customFormat="1">
      <c r="A257" s="16" t="s">
        <v>455</v>
      </c>
      <c r="B257" s="16" t="s">
        <v>433</v>
      </c>
      <c r="C257" s="16">
        <v>2008</v>
      </c>
      <c r="D257" s="17" t="s">
        <v>158</v>
      </c>
      <c r="E257" s="63" t="s">
        <v>272</v>
      </c>
      <c r="F257" s="14" t="s">
        <v>345</v>
      </c>
      <c r="G257" s="16">
        <v>0</v>
      </c>
      <c r="H257" s="55" t="s">
        <v>272</v>
      </c>
      <c r="I257" s="16">
        <v>1</v>
      </c>
      <c r="J257" s="41" t="s">
        <v>157</v>
      </c>
      <c r="K257" s="83">
        <v>1302</v>
      </c>
      <c r="M257" s="41"/>
      <c r="N257" s="41"/>
      <c r="O257" s="41"/>
      <c r="P257" s="41"/>
      <c r="Q257" s="41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</row>
    <row r="258" spans="1:33" s="12" customFormat="1">
      <c r="A258" s="16"/>
      <c r="B258" s="16"/>
      <c r="C258" s="16"/>
      <c r="D258" s="17"/>
      <c r="E258" s="24"/>
      <c r="F258" s="17"/>
      <c r="G258" s="16"/>
      <c r="H258" s="24"/>
      <c r="I258" s="16"/>
      <c r="J258" s="17" t="s">
        <v>279</v>
      </c>
      <c r="K258" s="41">
        <f>SUM(K249:K257)</f>
        <v>14718</v>
      </c>
      <c r="M258" s="41"/>
      <c r="N258" s="41"/>
      <c r="O258" s="41"/>
      <c r="P258" s="41"/>
      <c r="Q258" s="41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</row>
    <row r="259" spans="1:33" s="12" customFormat="1">
      <c r="A259" s="16"/>
      <c r="B259" s="16"/>
      <c r="C259" s="16"/>
      <c r="D259" s="17"/>
      <c r="E259" s="24"/>
      <c r="F259" s="17"/>
      <c r="G259" s="16"/>
      <c r="H259" s="16"/>
      <c r="I259" s="16"/>
      <c r="J259" s="17" t="s">
        <v>278</v>
      </c>
      <c r="K259" s="82">
        <f>PRODUCT(K258/8)</f>
        <v>1839.75</v>
      </c>
      <c r="M259" s="41"/>
      <c r="N259" s="41"/>
      <c r="O259" s="41"/>
      <c r="P259" s="41"/>
      <c r="Q259" s="41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</row>
    <row r="260" spans="1:33" s="12" customFormat="1">
      <c r="A260" s="41"/>
      <c r="B260" s="41"/>
      <c r="C260" s="41"/>
      <c r="D260" s="41"/>
      <c r="E260" s="41"/>
      <c r="F260" s="41"/>
      <c r="G260" s="16"/>
      <c r="H260" s="41"/>
      <c r="I260" s="16"/>
      <c r="J260" s="41"/>
      <c r="K260" s="41"/>
      <c r="M260" s="41"/>
      <c r="N260" s="41"/>
      <c r="O260" s="41"/>
      <c r="P260" s="41"/>
      <c r="Q260" s="41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</row>
    <row r="261" spans="1:33" s="12" customFormat="1">
      <c r="A261" s="19"/>
      <c r="B261" s="19"/>
      <c r="C261" s="19"/>
      <c r="D261" s="45"/>
      <c r="E261" s="31"/>
      <c r="F261" s="45"/>
      <c r="G261" s="19"/>
      <c r="H261" s="19"/>
      <c r="I261" s="19"/>
      <c r="J261" s="19"/>
      <c r="K261" s="45"/>
      <c r="M261" s="41"/>
      <c r="N261" s="41"/>
      <c r="O261" s="41"/>
      <c r="P261" s="41"/>
      <c r="Q261" s="41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</row>
    <row r="262" spans="1:33" s="12" customFormat="1">
      <c r="A262" s="16"/>
      <c r="B262" s="16"/>
      <c r="C262" s="16"/>
      <c r="D262" s="17"/>
      <c r="E262" s="16"/>
      <c r="F262" s="17"/>
      <c r="G262" s="16"/>
      <c r="H262" s="41"/>
      <c r="I262" s="16"/>
      <c r="J262" s="32"/>
      <c r="K262" s="41"/>
      <c r="M262" s="41"/>
      <c r="N262" s="41"/>
      <c r="O262" s="41"/>
      <c r="P262" s="41"/>
      <c r="Q262" s="41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</row>
    <row r="263" spans="1:33" s="12" customFormat="1">
      <c r="A263" s="16" t="s">
        <v>459</v>
      </c>
      <c r="B263" s="16" t="s">
        <v>433</v>
      </c>
      <c r="C263" s="16">
        <v>2009</v>
      </c>
      <c r="D263" s="17" t="s">
        <v>345</v>
      </c>
      <c r="E263" s="63" t="s">
        <v>272</v>
      </c>
      <c r="F263" s="14" t="s">
        <v>286</v>
      </c>
      <c r="G263" s="16">
        <v>0</v>
      </c>
      <c r="H263" s="63" t="s">
        <v>272</v>
      </c>
      <c r="I263" s="16">
        <v>2</v>
      </c>
      <c r="J263" s="42" t="s">
        <v>100</v>
      </c>
      <c r="K263" s="26">
        <v>2512</v>
      </c>
      <c r="M263" s="41"/>
      <c r="N263" s="41"/>
      <c r="O263" s="41"/>
      <c r="P263" s="41"/>
      <c r="Q263" s="41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</row>
    <row r="264" spans="1:33" s="12" customFormat="1">
      <c r="A264" s="16" t="s">
        <v>460</v>
      </c>
      <c r="B264" s="16" t="s">
        <v>433</v>
      </c>
      <c r="C264" s="16">
        <v>2009</v>
      </c>
      <c r="D264" s="14" t="s">
        <v>286</v>
      </c>
      <c r="E264" s="63" t="s">
        <v>272</v>
      </c>
      <c r="F264" s="17" t="s">
        <v>345</v>
      </c>
      <c r="G264" s="16">
        <v>2</v>
      </c>
      <c r="H264" s="63" t="s">
        <v>272</v>
      </c>
      <c r="I264" s="16">
        <v>1</v>
      </c>
      <c r="J264" s="42" t="s">
        <v>475</v>
      </c>
      <c r="K264" s="26">
        <v>2112</v>
      </c>
      <c r="M264" s="41"/>
      <c r="N264" s="41"/>
      <c r="O264" s="41"/>
      <c r="P264" s="41"/>
      <c r="Q264" s="41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</row>
    <row r="265" spans="1:33" s="12" customFormat="1">
      <c r="A265" s="16" t="s">
        <v>461</v>
      </c>
      <c r="B265" s="16" t="s">
        <v>433</v>
      </c>
      <c r="C265" s="16">
        <v>2009</v>
      </c>
      <c r="D265" s="17" t="s">
        <v>345</v>
      </c>
      <c r="E265" s="63" t="s">
        <v>272</v>
      </c>
      <c r="F265" s="47" t="s">
        <v>286</v>
      </c>
      <c r="G265" s="16">
        <v>0</v>
      </c>
      <c r="H265" s="63" t="s">
        <v>272</v>
      </c>
      <c r="I265" s="16">
        <v>2</v>
      </c>
      <c r="J265" s="42" t="s">
        <v>476</v>
      </c>
      <c r="K265" s="26">
        <v>1506</v>
      </c>
      <c r="M265" s="41"/>
      <c r="N265" s="41"/>
      <c r="O265" s="41"/>
      <c r="P265" s="41"/>
      <c r="Q265" s="41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</row>
    <row r="266" spans="1:33" s="12" customFormat="1">
      <c r="A266" s="16"/>
      <c r="B266" s="16"/>
      <c r="C266" s="41"/>
      <c r="D266" s="41"/>
      <c r="E266" s="63"/>
      <c r="F266" s="41"/>
      <c r="G266" s="16"/>
      <c r="H266" s="63"/>
      <c r="I266" s="16"/>
      <c r="J266" s="42"/>
      <c r="K266" s="26">
        <v>0</v>
      </c>
      <c r="M266" s="41"/>
      <c r="N266" s="41"/>
      <c r="O266" s="41"/>
      <c r="P266" s="41"/>
      <c r="Q266" s="41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</row>
    <row r="267" spans="1:33" s="12" customFormat="1">
      <c r="A267" s="16" t="s">
        <v>459</v>
      </c>
      <c r="B267" s="16" t="s">
        <v>433</v>
      </c>
      <c r="C267" s="16">
        <v>2009</v>
      </c>
      <c r="D267" s="14" t="s">
        <v>158</v>
      </c>
      <c r="E267" s="63" t="s">
        <v>272</v>
      </c>
      <c r="F267" s="17" t="s">
        <v>197</v>
      </c>
      <c r="G267" s="16">
        <v>1</v>
      </c>
      <c r="H267" s="63" t="s">
        <v>272</v>
      </c>
      <c r="I267" s="16">
        <v>0</v>
      </c>
      <c r="J267" s="42" t="s">
        <v>2</v>
      </c>
      <c r="K267" s="26">
        <v>3283</v>
      </c>
      <c r="M267" s="41"/>
      <c r="N267" s="41"/>
      <c r="O267" s="41"/>
      <c r="P267" s="41"/>
      <c r="Q267" s="41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</row>
    <row r="268" spans="1:33" s="12" customFormat="1">
      <c r="A268" s="16" t="s">
        <v>460</v>
      </c>
      <c r="B268" s="16" t="s">
        <v>433</v>
      </c>
      <c r="C268" s="16">
        <v>2009</v>
      </c>
      <c r="D268" s="17" t="s">
        <v>197</v>
      </c>
      <c r="E268" s="63" t="s">
        <v>272</v>
      </c>
      <c r="F268" s="14" t="s">
        <v>158</v>
      </c>
      <c r="G268" s="16">
        <v>0</v>
      </c>
      <c r="H268" s="63" t="s">
        <v>272</v>
      </c>
      <c r="I268" s="16">
        <v>1</v>
      </c>
      <c r="J268" s="42" t="s">
        <v>474</v>
      </c>
      <c r="K268" s="26">
        <v>3341</v>
      </c>
      <c r="M268" s="41"/>
      <c r="N268" s="41"/>
      <c r="O268" s="41"/>
      <c r="P268" s="41"/>
      <c r="Q268" s="41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</row>
    <row r="269" spans="1:33" s="12" customFormat="1">
      <c r="A269" s="16" t="s">
        <v>461</v>
      </c>
      <c r="B269" s="16" t="s">
        <v>433</v>
      </c>
      <c r="C269" s="16">
        <v>2009</v>
      </c>
      <c r="D269" s="47" t="s">
        <v>158</v>
      </c>
      <c r="E269" s="63" t="s">
        <v>272</v>
      </c>
      <c r="F269" s="41" t="s">
        <v>197</v>
      </c>
      <c r="G269" s="16">
        <v>2</v>
      </c>
      <c r="H269" s="63" t="s">
        <v>272</v>
      </c>
      <c r="I269" s="16">
        <v>0</v>
      </c>
      <c r="J269" s="42" t="s">
        <v>114</v>
      </c>
      <c r="K269" s="26">
        <v>3585</v>
      </c>
      <c r="M269" s="41"/>
      <c r="N269" s="41"/>
      <c r="O269" s="41"/>
      <c r="P269" s="41"/>
      <c r="Q269" s="41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</row>
    <row r="270" spans="1:33" s="12" customFormat="1">
      <c r="A270" s="16"/>
      <c r="B270" s="16"/>
      <c r="C270" s="16"/>
      <c r="D270" s="17"/>
      <c r="E270" s="16"/>
      <c r="F270" s="17"/>
      <c r="G270" s="16"/>
      <c r="H270" s="41"/>
      <c r="I270" s="16"/>
      <c r="J270" s="17" t="s">
        <v>279</v>
      </c>
      <c r="K270" s="26">
        <f>SUM(K263:K269)</f>
        <v>16339</v>
      </c>
      <c r="M270" s="41"/>
      <c r="N270" s="41"/>
      <c r="O270" s="41"/>
      <c r="P270" s="41"/>
      <c r="Q270" s="41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</row>
    <row r="271" spans="1:33" s="12" customFormat="1">
      <c r="A271" s="16"/>
      <c r="B271" s="16"/>
      <c r="C271" s="16"/>
      <c r="D271" s="17"/>
      <c r="E271" s="16"/>
      <c r="F271" s="17"/>
      <c r="G271" s="16"/>
      <c r="H271" s="41"/>
      <c r="I271" s="16"/>
      <c r="J271" s="17" t="s">
        <v>278</v>
      </c>
      <c r="K271" s="82">
        <f>PRODUCT(K270/6)</f>
        <v>2723.1666666666665</v>
      </c>
      <c r="M271" s="41"/>
      <c r="N271" s="41"/>
      <c r="O271" s="41"/>
      <c r="P271" s="41"/>
      <c r="Q271" s="41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</row>
    <row r="272" spans="1:33" s="12" customFormat="1">
      <c r="A272" s="16"/>
      <c r="B272" s="16"/>
      <c r="C272" s="16"/>
      <c r="D272" s="17"/>
      <c r="E272" s="16"/>
      <c r="F272" s="17"/>
      <c r="G272" s="16"/>
      <c r="H272" s="41"/>
      <c r="I272" s="16"/>
      <c r="J272" s="32"/>
      <c r="K272" s="41"/>
      <c r="M272" s="41"/>
      <c r="N272" s="41"/>
      <c r="O272" s="41"/>
      <c r="P272" s="41"/>
      <c r="Q272" s="41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</row>
    <row r="273" spans="1:33" s="12" customFormat="1">
      <c r="A273" s="19"/>
      <c r="B273" s="19"/>
      <c r="C273" s="19"/>
      <c r="D273" s="45"/>
      <c r="E273" s="31"/>
      <c r="F273" s="45"/>
      <c r="G273" s="19"/>
      <c r="H273" s="19"/>
      <c r="I273" s="19"/>
      <c r="J273" s="19"/>
      <c r="K273" s="45"/>
      <c r="M273" s="41"/>
      <c r="N273" s="41"/>
      <c r="O273" s="41"/>
      <c r="P273" s="41"/>
      <c r="Q273" s="41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</row>
    <row r="274" spans="1:33" s="12" customFormat="1">
      <c r="A274" s="16"/>
      <c r="B274" s="16"/>
      <c r="C274" s="16"/>
      <c r="D274" s="17"/>
      <c r="E274" s="16"/>
      <c r="F274" s="17"/>
      <c r="G274" s="16"/>
      <c r="H274" s="41"/>
      <c r="I274" s="16"/>
      <c r="J274" s="32"/>
      <c r="K274" s="41"/>
      <c r="M274" s="41"/>
      <c r="N274" s="41"/>
      <c r="O274" s="41"/>
      <c r="P274" s="41"/>
      <c r="Q274" s="41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spans="1:33" s="12" customFormat="1">
      <c r="A275" s="16" t="s">
        <v>453</v>
      </c>
      <c r="B275" s="16" t="s">
        <v>433</v>
      </c>
      <c r="C275" s="16">
        <v>2010</v>
      </c>
      <c r="D275" s="14" t="s">
        <v>158</v>
      </c>
      <c r="E275" s="63" t="s">
        <v>272</v>
      </c>
      <c r="F275" s="17" t="s">
        <v>288</v>
      </c>
      <c r="G275" s="16">
        <v>1</v>
      </c>
      <c r="H275" s="58" t="s">
        <v>272</v>
      </c>
      <c r="I275" s="16">
        <v>0</v>
      </c>
      <c r="J275" s="17" t="s">
        <v>34</v>
      </c>
      <c r="K275" s="26">
        <v>3328</v>
      </c>
      <c r="M275" s="41"/>
      <c r="N275" s="41"/>
      <c r="O275" s="41"/>
      <c r="P275" s="41"/>
      <c r="Q275" s="41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spans="1:33" s="12" customFormat="1">
      <c r="A276" s="16" t="s">
        <v>630</v>
      </c>
      <c r="B276" s="16" t="s">
        <v>433</v>
      </c>
      <c r="C276" s="16">
        <v>2010</v>
      </c>
      <c r="D276" s="17" t="s">
        <v>288</v>
      </c>
      <c r="E276" s="63" t="s">
        <v>272</v>
      </c>
      <c r="F276" s="14" t="s">
        <v>158</v>
      </c>
      <c r="G276" s="16">
        <v>0</v>
      </c>
      <c r="H276" s="58" t="s">
        <v>272</v>
      </c>
      <c r="I276" s="16">
        <v>2</v>
      </c>
      <c r="J276" s="17" t="s">
        <v>96</v>
      </c>
      <c r="K276" s="26">
        <v>2570</v>
      </c>
      <c r="M276" s="41"/>
      <c r="N276" s="41"/>
      <c r="O276" s="41"/>
      <c r="P276" s="41"/>
      <c r="Q276" s="41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spans="1:33" s="12" customFormat="1">
      <c r="A277" s="16" t="s">
        <v>455</v>
      </c>
      <c r="B277" s="16" t="s">
        <v>433</v>
      </c>
      <c r="C277" s="16">
        <v>2010</v>
      </c>
      <c r="D277" s="14" t="s">
        <v>158</v>
      </c>
      <c r="E277" s="63" t="s">
        <v>272</v>
      </c>
      <c r="F277" s="17" t="s">
        <v>288</v>
      </c>
      <c r="G277" s="16">
        <v>2</v>
      </c>
      <c r="H277" s="58" t="s">
        <v>272</v>
      </c>
      <c r="I277" s="16">
        <v>1</v>
      </c>
      <c r="J277" s="17" t="s">
        <v>488</v>
      </c>
      <c r="K277" s="26">
        <v>2282</v>
      </c>
      <c r="M277" s="41"/>
      <c r="N277" s="41"/>
      <c r="O277" s="41"/>
      <c r="P277" s="41"/>
      <c r="Q277" s="41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spans="1:33" s="12" customFormat="1">
      <c r="A278" s="16"/>
      <c r="B278" s="16"/>
      <c r="C278" s="16"/>
      <c r="D278" s="14"/>
      <c r="E278" s="63"/>
      <c r="F278" s="17"/>
      <c r="G278" s="16"/>
      <c r="H278" s="58"/>
      <c r="I278" s="16"/>
      <c r="J278" s="17"/>
      <c r="K278" s="26"/>
      <c r="M278" s="41"/>
      <c r="N278" s="41"/>
      <c r="O278" s="41"/>
      <c r="P278" s="41"/>
      <c r="Q278" s="41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spans="1:33" s="12" customFormat="1">
      <c r="A279" s="16" t="s">
        <v>453</v>
      </c>
      <c r="B279" s="16" t="s">
        <v>433</v>
      </c>
      <c r="C279" s="16">
        <v>2010</v>
      </c>
      <c r="D279" s="14" t="s">
        <v>197</v>
      </c>
      <c r="E279" s="63" t="s">
        <v>272</v>
      </c>
      <c r="F279" s="17" t="s">
        <v>286</v>
      </c>
      <c r="G279" s="16">
        <v>1</v>
      </c>
      <c r="H279" s="58" t="s">
        <v>272</v>
      </c>
      <c r="I279" s="16">
        <v>0</v>
      </c>
      <c r="J279" s="17" t="s">
        <v>127</v>
      </c>
      <c r="K279" s="26">
        <v>4181</v>
      </c>
      <c r="M279" s="41"/>
      <c r="N279" s="41"/>
      <c r="O279" s="41"/>
      <c r="P279" s="41"/>
      <c r="Q279" s="41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spans="1:33" s="12" customFormat="1">
      <c r="A280" s="16" t="s">
        <v>630</v>
      </c>
      <c r="B280" s="16" t="s">
        <v>433</v>
      </c>
      <c r="C280" s="16">
        <v>2010</v>
      </c>
      <c r="D280" s="14" t="s">
        <v>286</v>
      </c>
      <c r="E280" s="63" t="s">
        <v>272</v>
      </c>
      <c r="F280" s="17" t="s">
        <v>197</v>
      </c>
      <c r="G280" s="16">
        <v>1</v>
      </c>
      <c r="H280" s="58" t="s">
        <v>272</v>
      </c>
      <c r="I280" s="16">
        <v>0</v>
      </c>
      <c r="J280" s="17" t="s">
        <v>18</v>
      </c>
      <c r="K280" s="26">
        <v>2011</v>
      </c>
      <c r="M280" s="41"/>
      <c r="N280" s="41"/>
      <c r="O280" s="41"/>
      <c r="P280" s="41"/>
      <c r="Q280" s="41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spans="1:33" s="12" customFormat="1">
      <c r="A281" s="16" t="s">
        <v>455</v>
      </c>
      <c r="B281" s="16" t="s">
        <v>433</v>
      </c>
      <c r="C281" s="16">
        <v>2010</v>
      </c>
      <c r="D281" s="14" t="s">
        <v>197</v>
      </c>
      <c r="E281" s="63" t="s">
        <v>272</v>
      </c>
      <c r="F281" s="17" t="s">
        <v>286</v>
      </c>
      <c r="G281" s="16">
        <v>2</v>
      </c>
      <c r="H281" s="58" t="s">
        <v>272</v>
      </c>
      <c r="I281" s="16">
        <v>0</v>
      </c>
      <c r="J281" s="17" t="s">
        <v>487</v>
      </c>
      <c r="K281" s="26">
        <v>3716</v>
      </c>
      <c r="M281" s="41"/>
      <c r="N281" s="41"/>
      <c r="O281" s="41"/>
      <c r="P281" s="41"/>
      <c r="Q281" s="41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spans="1:33" s="12" customFormat="1">
      <c r="A282" s="16" t="s">
        <v>461</v>
      </c>
      <c r="B282" s="16" t="s">
        <v>433</v>
      </c>
      <c r="C282" s="16">
        <v>2010</v>
      </c>
      <c r="D282" s="17" t="s">
        <v>286</v>
      </c>
      <c r="E282" s="63" t="s">
        <v>272</v>
      </c>
      <c r="F282" s="14" t="s">
        <v>197</v>
      </c>
      <c r="G282" s="16">
        <v>1</v>
      </c>
      <c r="H282" s="58" t="s">
        <v>272</v>
      </c>
      <c r="I282" s="16">
        <v>2</v>
      </c>
      <c r="J282" s="17" t="s">
        <v>489</v>
      </c>
      <c r="K282" s="26">
        <v>2486</v>
      </c>
      <c r="M282" s="41"/>
      <c r="N282" s="41"/>
      <c r="O282" s="41"/>
      <c r="P282" s="41"/>
      <c r="Q282" s="41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:33" s="12" customFormat="1">
      <c r="A283" s="16"/>
      <c r="B283" s="16"/>
      <c r="C283" s="16"/>
      <c r="D283" s="17"/>
      <c r="E283" s="16"/>
      <c r="F283" s="17"/>
      <c r="G283" s="16"/>
      <c r="H283" s="41"/>
      <c r="I283" s="16"/>
      <c r="J283" s="17" t="s">
        <v>279</v>
      </c>
      <c r="K283" s="26">
        <f>SUM(K275:K282)</f>
        <v>20574</v>
      </c>
      <c r="M283" s="41"/>
      <c r="N283" s="41"/>
      <c r="O283" s="41"/>
      <c r="P283" s="41"/>
      <c r="Q283" s="41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:33" s="12" customFormat="1">
      <c r="A284" s="16"/>
      <c r="B284" s="16"/>
      <c r="C284" s="16"/>
      <c r="D284" s="17"/>
      <c r="E284" s="16"/>
      <c r="F284" s="17"/>
      <c r="G284" s="16"/>
      <c r="H284" s="41"/>
      <c r="I284" s="16"/>
      <c r="J284" s="17" t="s">
        <v>278</v>
      </c>
      <c r="K284" s="82">
        <f>PRODUCT(K283/7)</f>
        <v>2939.1428571428573</v>
      </c>
      <c r="M284" s="41"/>
      <c r="N284" s="41"/>
      <c r="O284" s="41"/>
      <c r="P284" s="41"/>
      <c r="Q284" s="41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:33" s="12" customFormat="1">
      <c r="A285" s="16"/>
      <c r="B285" s="16"/>
      <c r="C285" s="16"/>
      <c r="D285" s="17"/>
      <c r="E285" s="16"/>
      <c r="F285" s="17"/>
      <c r="G285" s="16"/>
      <c r="H285" s="41"/>
      <c r="I285" s="16"/>
      <c r="J285" s="32"/>
      <c r="K285" s="41"/>
      <c r="M285" s="41"/>
      <c r="N285" s="41"/>
      <c r="O285" s="41"/>
      <c r="P285" s="41"/>
      <c r="Q285" s="41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:33" s="12" customFormat="1">
      <c r="A286" s="19"/>
      <c r="B286" s="19"/>
      <c r="C286" s="19"/>
      <c r="D286" s="45"/>
      <c r="E286" s="31"/>
      <c r="F286" s="45"/>
      <c r="G286" s="19"/>
      <c r="H286" s="19"/>
      <c r="I286" s="19"/>
      <c r="J286" s="19"/>
      <c r="K286" s="45"/>
      <c r="M286" s="41"/>
      <c r="N286" s="41"/>
      <c r="O286" s="41"/>
      <c r="P286" s="41"/>
      <c r="Q286" s="41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spans="1:33" s="12" customFormat="1">
      <c r="A287" s="16"/>
      <c r="B287" s="16"/>
      <c r="C287" s="16"/>
      <c r="D287" s="17"/>
      <c r="E287" s="16"/>
      <c r="F287" s="17"/>
      <c r="G287" s="16"/>
      <c r="H287" s="41"/>
      <c r="I287" s="16"/>
      <c r="J287" s="32"/>
      <c r="K287" s="41"/>
      <c r="M287" s="41"/>
      <c r="N287" s="41"/>
      <c r="O287" s="41"/>
      <c r="P287" s="41"/>
      <c r="Q287" s="41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spans="1:33" s="12" customFormat="1">
      <c r="A288" s="16" t="s">
        <v>453</v>
      </c>
      <c r="B288" s="16" t="s">
        <v>433</v>
      </c>
      <c r="C288" s="16">
        <v>2011</v>
      </c>
      <c r="D288" s="14" t="s">
        <v>286</v>
      </c>
      <c r="E288" s="16" t="s">
        <v>272</v>
      </c>
      <c r="F288" s="17" t="s">
        <v>158</v>
      </c>
      <c r="G288" s="16">
        <v>2</v>
      </c>
      <c r="H288" s="41" t="s">
        <v>272</v>
      </c>
      <c r="I288" s="16">
        <v>0</v>
      </c>
      <c r="J288" s="42" t="s">
        <v>513</v>
      </c>
      <c r="K288" s="41">
        <v>2532</v>
      </c>
      <c r="M288" s="41"/>
      <c r="N288" s="41"/>
      <c r="O288" s="41"/>
      <c r="P288" s="41"/>
      <c r="Q288" s="41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spans="1:33" s="12" customFormat="1">
      <c r="A289" s="16" t="s">
        <v>454</v>
      </c>
      <c r="B289" s="16" t="s">
        <v>433</v>
      </c>
      <c r="C289" s="16">
        <v>2011</v>
      </c>
      <c r="D289" s="17" t="s">
        <v>158</v>
      </c>
      <c r="E289" s="16" t="s">
        <v>272</v>
      </c>
      <c r="F289" s="14" t="s">
        <v>286</v>
      </c>
      <c r="G289" s="16">
        <v>1</v>
      </c>
      <c r="H289" s="41" t="s">
        <v>272</v>
      </c>
      <c r="I289" s="16">
        <v>2</v>
      </c>
      <c r="J289" s="42" t="s">
        <v>516</v>
      </c>
      <c r="K289" s="41">
        <v>3732</v>
      </c>
      <c r="M289" s="41"/>
      <c r="N289" s="41"/>
      <c r="O289" s="41"/>
      <c r="P289" s="41"/>
      <c r="Q289" s="41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spans="1:33" s="12" customFormat="1">
      <c r="A290" s="16" t="s">
        <v>630</v>
      </c>
      <c r="B290" s="16" t="s">
        <v>433</v>
      </c>
      <c r="C290" s="16">
        <v>2011</v>
      </c>
      <c r="D290" s="14" t="s">
        <v>286</v>
      </c>
      <c r="E290" s="16" t="s">
        <v>272</v>
      </c>
      <c r="F290" s="17" t="s">
        <v>158</v>
      </c>
      <c r="G290" s="16">
        <v>2</v>
      </c>
      <c r="H290" s="41" t="s">
        <v>272</v>
      </c>
      <c r="I290" s="16">
        <v>0</v>
      </c>
      <c r="J290" s="42" t="s">
        <v>517</v>
      </c>
      <c r="K290" s="41">
        <v>2212</v>
      </c>
      <c r="M290" s="41"/>
      <c r="N290" s="41"/>
      <c r="O290" s="41"/>
      <c r="P290" s="41"/>
      <c r="Q290" s="41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spans="1:33" s="12" customFormat="1">
      <c r="A291" s="16"/>
      <c r="B291" s="16"/>
      <c r="C291" s="16"/>
      <c r="D291" s="17"/>
      <c r="E291" s="16"/>
      <c r="F291" s="17"/>
      <c r="G291" s="16"/>
      <c r="H291" s="41"/>
      <c r="I291" s="16"/>
      <c r="J291" s="42"/>
      <c r="K291" s="41"/>
      <c r="M291" s="41"/>
      <c r="N291" s="41"/>
      <c r="O291" s="41"/>
      <c r="P291" s="41"/>
      <c r="Q291" s="41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spans="1:33" s="12" customFormat="1">
      <c r="A292" s="16" t="s">
        <v>453</v>
      </c>
      <c r="B292" s="16" t="s">
        <v>433</v>
      </c>
      <c r="C292" s="16">
        <v>2011</v>
      </c>
      <c r="D292" s="14" t="s">
        <v>197</v>
      </c>
      <c r="E292" s="16" t="s">
        <v>272</v>
      </c>
      <c r="F292" s="17" t="s">
        <v>345</v>
      </c>
      <c r="G292" s="16">
        <v>2</v>
      </c>
      <c r="H292" s="41" t="s">
        <v>272</v>
      </c>
      <c r="I292" s="16">
        <v>1</v>
      </c>
      <c r="J292" s="42" t="s">
        <v>514</v>
      </c>
      <c r="K292" s="41">
        <v>3477</v>
      </c>
      <c r="M292" s="41"/>
      <c r="N292" s="41"/>
      <c r="O292" s="41"/>
      <c r="P292" s="41"/>
      <c r="Q292" s="41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spans="1:33" s="12" customFormat="1">
      <c r="A293" s="16" t="s">
        <v>456</v>
      </c>
      <c r="B293" s="16" t="s">
        <v>433</v>
      </c>
      <c r="C293" s="16">
        <v>2011</v>
      </c>
      <c r="D293" s="17" t="s">
        <v>345</v>
      </c>
      <c r="E293" s="16" t="s">
        <v>272</v>
      </c>
      <c r="F293" s="14" t="s">
        <v>197</v>
      </c>
      <c r="G293" s="16">
        <v>1</v>
      </c>
      <c r="H293" s="41" t="s">
        <v>272</v>
      </c>
      <c r="I293" s="16">
        <v>2</v>
      </c>
      <c r="J293" s="42" t="s">
        <v>515</v>
      </c>
      <c r="K293" s="41">
        <v>2430</v>
      </c>
      <c r="M293" s="41"/>
      <c r="N293" s="41"/>
      <c r="O293" s="41"/>
      <c r="P293" s="41"/>
      <c r="Q293" s="41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spans="1:33" s="12" customFormat="1">
      <c r="A294" s="16" t="s">
        <v>630</v>
      </c>
      <c r="B294" s="16" t="s">
        <v>433</v>
      </c>
      <c r="C294" s="16">
        <v>2011</v>
      </c>
      <c r="D294" s="14" t="s">
        <v>197</v>
      </c>
      <c r="E294" s="16" t="s">
        <v>272</v>
      </c>
      <c r="F294" s="17" t="s">
        <v>345</v>
      </c>
      <c r="G294" s="16">
        <v>2</v>
      </c>
      <c r="H294" s="41" t="s">
        <v>272</v>
      </c>
      <c r="I294" s="16">
        <v>1</v>
      </c>
      <c r="J294" s="42" t="s">
        <v>518</v>
      </c>
      <c r="K294" s="41">
        <v>3268</v>
      </c>
      <c r="M294" s="41"/>
      <c r="N294" s="41"/>
      <c r="O294" s="41"/>
      <c r="P294" s="41"/>
      <c r="Q294" s="41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spans="1:33" s="12" customFormat="1">
      <c r="A295" s="16"/>
      <c r="B295" s="16"/>
      <c r="C295" s="16"/>
      <c r="D295" s="17"/>
      <c r="E295" s="16"/>
      <c r="F295" s="17"/>
      <c r="G295" s="16"/>
      <c r="H295" s="41"/>
      <c r="I295" s="16"/>
      <c r="J295" s="17" t="s">
        <v>279</v>
      </c>
      <c r="K295" s="26">
        <f>SUM(K288:K294)</f>
        <v>17651</v>
      </c>
      <c r="M295" s="41"/>
      <c r="N295" s="41"/>
      <c r="O295" s="41"/>
      <c r="P295" s="41"/>
      <c r="Q295" s="41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spans="1:33" s="12" customFormat="1">
      <c r="A296" s="16"/>
      <c r="B296" s="16"/>
      <c r="C296" s="16"/>
      <c r="D296" s="17"/>
      <c r="E296" s="16"/>
      <c r="F296" s="17"/>
      <c r="G296" s="16"/>
      <c r="H296" s="41"/>
      <c r="I296" s="16"/>
      <c r="J296" s="17" t="s">
        <v>278</v>
      </c>
      <c r="K296" s="82">
        <f>PRODUCT(K295/6)</f>
        <v>2941.8333333333335</v>
      </c>
      <c r="M296" s="41"/>
      <c r="N296" s="41"/>
      <c r="O296" s="41"/>
      <c r="P296" s="41"/>
      <c r="Q296" s="41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spans="1:33" s="12" customFormat="1">
      <c r="A297" s="16"/>
      <c r="B297" s="16"/>
      <c r="C297" s="16"/>
      <c r="D297" s="17"/>
      <c r="E297" s="16"/>
      <c r="F297" s="17"/>
      <c r="G297" s="16"/>
      <c r="H297" s="41"/>
      <c r="I297" s="16"/>
      <c r="J297" s="32"/>
      <c r="K297" s="41"/>
      <c r="M297" s="41"/>
      <c r="N297" s="41"/>
      <c r="O297" s="41"/>
      <c r="P297" s="41"/>
      <c r="Q297" s="41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spans="1:33" s="12" customFormat="1">
      <c r="A298" s="19"/>
      <c r="B298" s="19"/>
      <c r="C298" s="19"/>
      <c r="D298" s="45"/>
      <c r="E298" s="31"/>
      <c r="F298" s="45"/>
      <c r="G298" s="19"/>
      <c r="H298" s="19"/>
      <c r="I298" s="19"/>
      <c r="J298" s="19"/>
      <c r="K298" s="45"/>
      <c r="M298" s="41"/>
      <c r="N298" s="41"/>
      <c r="O298" s="41"/>
      <c r="P298" s="41"/>
      <c r="Q298" s="41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spans="1:33" s="12" customFormat="1">
      <c r="A299" s="16" t="s">
        <v>458</v>
      </c>
      <c r="B299" s="16" t="s">
        <v>433</v>
      </c>
      <c r="C299" s="16">
        <v>2012</v>
      </c>
      <c r="D299" s="132" t="s">
        <v>286</v>
      </c>
      <c r="E299" s="49" t="s">
        <v>272</v>
      </c>
      <c r="F299" s="129" t="s">
        <v>345</v>
      </c>
      <c r="G299" s="16">
        <v>2</v>
      </c>
      <c r="H299" s="131" t="s">
        <v>272</v>
      </c>
      <c r="I299" s="16">
        <v>1</v>
      </c>
      <c r="J299" s="17" t="s">
        <v>542</v>
      </c>
      <c r="K299" s="26">
        <v>1881</v>
      </c>
      <c r="M299" s="41"/>
      <c r="N299" s="41"/>
      <c r="O299" s="41"/>
      <c r="P299" s="41"/>
      <c r="Q299" s="41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spans="1:33" s="12" customFormat="1">
      <c r="A300" s="16" t="s">
        <v>459</v>
      </c>
      <c r="B300" s="16" t="s">
        <v>433</v>
      </c>
      <c r="C300" s="16">
        <v>2012</v>
      </c>
      <c r="D300" s="129" t="s">
        <v>345</v>
      </c>
      <c r="E300" s="49" t="s">
        <v>272</v>
      </c>
      <c r="F300" s="132" t="s">
        <v>286</v>
      </c>
      <c r="G300" s="16">
        <v>0</v>
      </c>
      <c r="H300" s="131" t="s">
        <v>272</v>
      </c>
      <c r="I300" s="16">
        <v>2</v>
      </c>
      <c r="J300" s="17" t="s">
        <v>543</v>
      </c>
      <c r="K300" s="26">
        <v>1602</v>
      </c>
      <c r="M300" s="41"/>
      <c r="N300" s="41"/>
      <c r="O300" s="41"/>
      <c r="P300" s="41"/>
      <c r="Q300" s="41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spans="1:33" s="12" customFormat="1">
      <c r="A301" s="16" t="s">
        <v>454</v>
      </c>
      <c r="B301" s="16" t="s">
        <v>433</v>
      </c>
      <c r="C301" s="16">
        <v>2012</v>
      </c>
      <c r="D301" s="132" t="s">
        <v>286</v>
      </c>
      <c r="E301" s="49" t="s">
        <v>272</v>
      </c>
      <c r="F301" s="129" t="s">
        <v>345</v>
      </c>
      <c r="G301" s="16">
        <v>2</v>
      </c>
      <c r="H301" s="131" t="s">
        <v>272</v>
      </c>
      <c r="I301" s="16">
        <v>0</v>
      </c>
      <c r="J301" s="17" t="s">
        <v>312</v>
      </c>
      <c r="K301" s="26">
        <v>1913</v>
      </c>
      <c r="M301" s="41"/>
      <c r="N301" s="41"/>
      <c r="O301" s="41"/>
      <c r="P301" s="41"/>
      <c r="Q301" s="41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02" spans="1:33" s="12" customFormat="1">
      <c r="A302" s="16"/>
      <c r="B302" s="16"/>
      <c r="C302" s="16"/>
      <c r="D302" s="14"/>
      <c r="E302" s="49"/>
      <c r="F302" s="17"/>
      <c r="G302" s="16"/>
      <c r="H302" s="38"/>
      <c r="I302" s="16"/>
      <c r="J302" s="17"/>
      <c r="K302" s="26"/>
      <c r="M302" s="41"/>
      <c r="N302" s="41"/>
      <c r="O302" s="41"/>
      <c r="P302" s="41"/>
      <c r="Q302" s="41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</row>
    <row r="303" spans="1:33" s="12" customFormat="1">
      <c r="A303" s="16" t="s">
        <v>458</v>
      </c>
      <c r="B303" s="16" t="s">
        <v>433</v>
      </c>
      <c r="C303" s="16">
        <v>2012</v>
      </c>
      <c r="D303" s="129" t="s">
        <v>197</v>
      </c>
      <c r="E303" s="49" t="s">
        <v>272</v>
      </c>
      <c r="F303" s="132" t="s">
        <v>334</v>
      </c>
      <c r="G303" s="16">
        <v>0</v>
      </c>
      <c r="H303" s="131" t="s">
        <v>272</v>
      </c>
      <c r="I303" s="16">
        <v>1</v>
      </c>
      <c r="J303" s="17" t="s">
        <v>113</v>
      </c>
      <c r="K303" s="26">
        <v>2126</v>
      </c>
      <c r="M303" s="41"/>
      <c r="N303" s="41"/>
      <c r="O303" s="41"/>
      <c r="P303" s="41"/>
      <c r="Q303" s="41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</row>
    <row r="304" spans="1:33" s="12" customFormat="1">
      <c r="A304" s="16" t="s">
        <v>453</v>
      </c>
      <c r="B304" s="16" t="s">
        <v>433</v>
      </c>
      <c r="C304" s="16">
        <v>2012</v>
      </c>
      <c r="D304" s="129" t="s">
        <v>334</v>
      </c>
      <c r="E304" s="49" t="s">
        <v>272</v>
      </c>
      <c r="F304" s="132" t="s">
        <v>197</v>
      </c>
      <c r="G304" s="16">
        <v>0</v>
      </c>
      <c r="H304" s="131" t="s">
        <v>272</v>
      </c>
      <c r="I304" s="16">
        <v>1</v>
      </c>
      <c r="J304" s="17" t="s">
        <v>527</v>
      </c>
      <c r="K304" s="26">
        <v>2692</v>
      </c>
      <c r="M304" s="41"/>
      <c r="N304" s="41"/>
      <c r="O304" s="41"/>
      <c r="P304" s="41"/>
      <c r="Q304" s="41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</row>
    <row r="305" spans="1:33" s="12" customFormat="1">
      <c r="A305" s="16" t="s">
        <v>454</v>
      </c>
      <c r="B305" s="16" t="s">
        <v>433</v>
      </c>
      <c r="C305" s="16">
        <v>2012</v>
      </c>
      <c r="D305" s="132" t="s">
        <v>197</v>
      </c>
      <c r="E305" s="49" t="s">
        <v>272</v>
      </c>
      <c r="F305" s="129" t="s">
        <v>334</v>
      </c>
      <c r="G305" s="16">
        <v>1</v>
      </c>
      <c r="H305" s="131" t="s">
        <v>272</v>
      </c>
      <c r="I305" s="16">
        <v>0</v>
      </c>
      <c r="J305" s="17" t="s">
        <v>95</v>
      </c>
      <c r="K305" s="26">
        <v>2640</v>
      </c>
      <c r="M305" s="41"/>
      <c r="N305" s="41"/>
      <c r="O305" s="41"/>
      <c r="P305" s="41"/>
      <c r="Q305" s="41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</row>
    <row r="306" spans="1:33" s="12" customFormat="1">
      <c r="A306" s="16" t="s">
        <v>630</v>
      </c>
      <c r="B306" s="16" t="s">
        <v>433</v>
      </c>
      <c r="C306" s="16">
        <v>2012</v>
      </c>
      <c r="D306" s="129" t="s">
        <v>334</v>
      </c>
      <c r="E306" s="49" t="s">
        <v>272</v>
      </c>
      <c r="F306" s="132" t="s">
        <v>197</v>
      </c>
      <c r="G306" s="16">
        <v>0</v>
      </c>
      <c r="H306" s="131" t="s">
        <v>272</v>
      </c>
      <c r="I306" s="16">
        <v>2</v>
      </c>
      <c r="J306" s="17" t="s">
        <v>175</v>
      </c>
      <c r="K306" s="26">
        <v>2321</v>
      </c>
      <c r="M306" s="41"/>
      <c r="N306" s="41"/>
      <c r="O306" s="41"/>
      <c r="P306" s="41"/>
      <c r="Q306" s="41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</row>
    <row r="307" spans="1:33" s="12" customFormat="1">
      <c r="A307" s="16"/>
      <c r="B307" s="16"/>
      <c r="C307" s="16"/>
      <c r="D307" s="17"/>
      <c r="E307" s="16"/>
      <c r="F307" s="17"/>
      <c r="G307" s="16"/>
      <c r="H307" s="41"/>
      <c r="I307" s="16"/>
      <c r="J307" s="17" t="s">
        <v>279</v>
      </c>
      <c r="K307" s="26">
        <f>SUM(K299:K306)</f>
        <v>15175</v>
      </c>
      <c r="M307" s="41"/>
      <c r="N307" s="41"/>
      <c r="O307" s="41"/>
      <c r="P307" s="41"/>
      <c r="Q307" s="41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</row>
    <row r="308" spans="1:33" s="12" customFormat="1">
      <c r="A308" s="16"/>
      <c r="B308" s="16"/>
      <c r="C308" s="16"/>
      <c r="D308" s="17"/>
      <c r="E308" s="16"/>
      <c r="F308" s="17"/>
      <c r="G308" s="16"/>
      <c r="H308" s="41"/>
      <c r="I308" s="16"/>
      <c r="J308" s="17" t="s">
        <v>278</v>
      </c>
      <c r="K308" s="82">
        <f>PRODUCT(K307/7)</f>
        <v>2167.8571428571427</v>
      </c>
      <c r="M308" s="41"/>
      <c r="N308" s="41"/>
      <c r="O308" s="41"/>
      <c r="P308" s="41"/>
      <c r="Q308" s="41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</row>
    <row r="309" spans="1:33" s="12" customFormat="1">
      <c r="A309" s="16"/>
      <c r="B309" s="16"/>
      <c r="C309" s="16"/>
      <c r="D309" s="17"/>
      <c r="E309" s="16"/>
      <c r="F309" s="17"/>
      <c r="G309" s="16"/>
      <c r="H309" s="41"/>
      <c r="I309" s="16"/>
      <c r="J309" s="32"/>
      <c r="K309" s="41"/>
      <c r="M309" s="41"/>
      <c r="N309" s="41"/>
      <c r="O309" s="41"/>
      <c r="P309" s="41"/>
      <c r="Q309" s="41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</row>
    <row r="310" spans="1:33" s="12" customFormat="1">
      <c r="A310" s="19"/>
      <c r="B310" s="19"/>
      <c r="C310" s="19"/>
      <c r="D310" s="45"/>
      <c r="E310" s="31"/>
      <c r="F310" s="45"/>
      <c r="G310" s="19"/>
      <c r="H310" s="19"/>
      <c r="I310" s="19"/>
      <c r="J310" s="19"/>
      <c r="K310" s="45"/>
      <c r="M310" s="41"/>
      <c r="N310" s="41"/>
      <c r="O310" s="41"/>
      <c r="P310" s="41"/>
      <c r="Q310" s="41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</row>
    <row r="311" spans="1:33" s="12" customFormat="1">
      <c r="A311" s="16" t="s">
        <v>447</v>
      </c>
      <c r="B311" s="16" t="s">
        <v>433</v>
      </c>
      <c r="C311" s="16">
        <v>2013</v>
      </c>
      <c r="D311" s="132" t="s">
        <v>286</v>
      </c>
      <c r="E311" s="49" t="s">
        <v>272</v>
      </c>
      <c r="F311" s="129" t="s">
        <v>334</v>
      </c>
      <c r="G311" s="16">
        <v>1</v>
      </c>
      <c r="H311" s="131" t="s">
        <v>272</v>
      </c>
      <c r="I311" s="16">
        <v>0</v>
      </c>
      <c r="J311" s="17" t="s">
        <v>554</v>
      </c>
      <c r="K311" s="26">
        <v>2218</v>
      </c>
      <c r="M311" s="41"/>
      <c r="N311" s="41"/>
      <c r="O311" s="41"/>
      <c r="P311" s="41"/>
      <c r="Q311" s="41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</row>
    <row r="312" spans="1:33" s="12" customFormat="1">
      <c r="A312" s="16" t="s">
        <v>453</v>
      </c>
      <c r="B312" s="16" t="s">
        <v>433</v>
      </c>
      <c r="C312" s="16">
        <v>2013</v>
      </c>
      <c r="D312" s="129" t="s">
        <v>334</v>
      </c>
      <c r="E312" s="49" t="s">
        <v>272</v>
      </c>
      <c r="F312" s="132" t="s">
        <v>286</v>
      </c>
      <c r="G312" s="16">
        <v>0</v>
      </c>
      <c r="H312" s="131" t="s">
        <v>272</v>
      </c>
      <c r="I312" s="16">
        <v>1</v>
      </c>
      <c r="J312" s="17" t="s">
        <v>557</v>
      </c>
      <c r="K312" s="26">
        <v>2631</v>
      </c>
      <c r="M312" s="41"/>
      <c r="N312" s="41"/>
      <c r="O312" s="41"/>
      <c r="P312" s="41"/>
      <c r="Q312" s="41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</row>
    <row r="313" spans="1:33" s="12" customFormat="1">
      <c r="A313" s="16" t="s">
        <v>456</v>
      </c>
      <c r="B313" s="16" t="s">
        <v>433</v>
      </c>
      <c r="C313" s="16">
        <v>2013</v>
      </c>
      <c r="D313" s="132" t="s">
        <v>286</v>
      </c>
      <c r="E313" s="49" t="s">
        <v>272</v>
      </c>
      <c r="F313" s="129" t="s">
        <v>334</v>
      </c>
      <c r="G313" s="16">
        <v>2</v>
      </c>
      <c r="H313" s="131" t="s">
        <v>272</v>
      </c>
      <c r="I313" s="16">
        <v>0</v>
      </c>
      <c r="J313" s="17" t="s">
        <v>558</v>
      </c>
      <c r="K313" s="26">
        <v>2324</v>
      </c>
      <c r="M313" s="41"/>
      <c r="N313" s="41"/>
      <c r="O313" s="41"/>
      <c r="P313" s="41"/>
      <c r="Q313" s="41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</row>
    <row r="314" spans="1:33" s="12" customFormat="1">
      <c r="A314" s="16"/>
      <c r="B314" s="16"/>
      <c r="C314" s="16"/>
      <c r="D314" s="14"/>
      <c r="E314" s="49"/>
      <c r="F314" s="17"/>
      <c r="G314" s="16"/>
      <c r="H314" s="38"/>
      <c r="I314" s="16"/>
      <c r="J314" s="17"/>
      <c r="K314" s="26"/>
      <c r="M314" s="41"/>
      <c r="N314" s="41"/>
      <c r="O314" s="41"/>
      <c r="P314" s="41"/>
      <c r="Q314" s="41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</row>
    <row r="315" spans="1:33" s="12" customFormat="1">
      <c r="A315" s="16" t="s">
        <v>447</v>
      </c>
      <c r="B315" s="16" t="s">
        <v>433</v>
      </c>
      <c r="C315" s="16">
        <v>2013</v>
      </c>
      <c r="D315" s="132" t="s">
        <v>197</v>
      </c>
      <c r="E315" s="49" t="s">
        <v>272</v>
      </c>
      <c r="F315" s="129" t="s">
        <v>345</v>
      </c>
      <c r="G315" s="16">
        <v>2</v>
      </c>
      <c r="H315" s="131" t="s">
        <v>272</v>
      </c>
      <c r="I315" s="16">
        <v>0</v>
      </c>
      <c r="J315" s="17" t="s">
        <v>553</v>
      </c>
      <c r="K315" s="26">
        <v>2970</v>
      </c>
      <c r="M315" s="41"/>
      <c r="N315" s="41"/>
      <c r="O315" s="41"/>
      <c r="P315" s="41"/>
      <c r="Q315" s="41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</row>
    <row r="316" spans="1:33" s="12" customFormat="1">
      <c r="A316" s="16" t="s">
        <v>453</v>
      </c>
      <c r="B316" s="16" t="s">
        <v>433</v>
      </c>
      <c r="C316" s="16">
        <v>2013</v>
      </c>
      <c r="D316" s="132" t="s">
        <v>345</v>
      </c>
      <c r="E316" s="49" t="s">
        <v>272</v>
      </c>
      <c r="F316" s="129" t="s">
        <v>197</v>
      </c>
      <c r="G316" s="16">
        <v>2</v>
      </c>
      <c r="H316" s="131" t="s">
        <v>272</v>
      </c>
      <c r="I316" s="16">
        <v>0</v>
      </c>
      <c r="J316" s="17" t="s">
        <v>556</v>
      </c>
      <c r="K316" s="26">
        <v>1763</v>
      </c>
      <c r="M316" s="41"/>
      <c r="N316" s="41"/>
      <c r="O316" s="41"/>
      <c r="P316" s="41"/>
      <c r="Q316" s="41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</row>
    <row r="317" spans="1:33" s="12" customFormat="1">
      <c r="A317" s="16" t="s">
        <v>456</v>
      </c>
      <c r="B317" s="16" t="s">
        <v>433</v>
      </c>
      <c r="C317" s="16">
        <v>2013</v>
      </c>
      <c r="D317" s="129" t="s">
        <v>197</v>
      </c>
      <c r="E317" s="49" t="s">
        <v>272</v>
      </c>
      <c r="F317" s="132" t="s">
        <v>345</v>
      </c>
      <c r="G317" s="16">
        <v>1</v>
      </c>
      <c r="H317" s="131" t="s">
        <v>272</v>
      </c>
      <c r="I317" s="16">
        <v>2</v>
      </c>
      <c r="J317" s="17" t="s">
        <v>555</v>
      </c>
      <c r="K317" s="26">
        <v>3276</v>
      </c>
      <c r="M317" s="41"/>
      <c r="N317" s="41"/>
      <c r="O317" s="41"/>
      <c r="P317" s="41"/>
      <c r="Q317" s="41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</row>
    <row r="318" spans="1:33" s="12" customFormat="1">
      <c r="A318" s="16" t="s">
        <v>454</v>
      </c>
      <c r="B318" s="16" t="s">
        <v>433</v>
      </c>
      <c r="C318" s="16">
        <v>2013</v>
      </c>
      <c r="D318" s="129" t="s">
        <v>345</v>
      </c>
      <c r="E318" s="49" t="s">
        <v>272</v>
      </c>
      <c r="F318" s="132" t="s">
        <v>197</v>
      </c>
      <c r="G318" s="16">
        <v>0</v>
      </c>
      <c r="H318" s="131" t="s">
        <v>272</v>
      </c>
      <c r="I318" s="16">
        <v>2</v>
      </c>
      <c r="J318" s="17" t="s">
        <v>559</v>
      </c>
      <c r="K318" s="26">
        <v>2581</v>
      </c>
      <c r="M318" s="41"/>
      <c r="N318" s="41"/>
      <c r="O318" s="41"/>
      <c r="P318" s="41"/>
      <c r="Q318" s="41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</row>
    <row r="319" spans="1:33" s="12" customFormat="1">
      <c r="A319" s="16" t="s">
        <v>460</v>
      </c>
      <c r="B319" s="16" t="s">
        <v>433</v>
      </c>
      <c r="C319" s="16">
        <v>2013</v>
      </c>
      <c r="D319" s="132" t="s">
        <v>197</v>
      </c>
      <c r="E319" s="49" t="s">
        <v>272</v>
      </c>
      <c r="F319" s="129" t="s">
        <v>345</v>
      </c>
      <c r="G319" s="16">
        <v>2</v>
      </c>
      <c r="H319" s="131" t="s">
        <v>272</v>
      </c>
      <c r="I319" s="16">
        <v>0</v>
      </c>
      <c r="J319" s="17" t="s">
        <v>560</v>
      </c>
      <c r="K319" s="26">
        <v>3462</v>
      </c>
      <c r="M319" s="41"/>
      <c r="N319" s="41"/>
      <c r="O319" s="41"/>
      <c r="P319" s="41"/>
      <c r="Q319" s="41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</row>
    <row r="320" spans="1:33" s="12" customFormat="1">
      <c r="A320" s="16"/>
      <c r="B320" s="16"/>
      <c r="C320" s="16"/>
      <c r="D320" s="17"/>
      <c r="E320" s="24"/>
      <c r="F320" s="17"/>
      <c r="G320" s="16"/>
      <c r="H320" s="24"/>
      <c r="I320" s="16"/>
      <c r="J320" s="17" t="s">
        <v>279</v>
      </c>
      <c r="K320" s="41">
        <f>SUM(K311:K319)</f>
        <v>21225</v>
      </c>
      <c r="M320" s="41"/>
      <c r="N320" s="41"/>
      <c r="O320" s="41"/>
      <c r="P320" s="41"/>
      <c r="Q320" s="41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</row>
    <row r="321" spans="1:33" s="12" customFormat="1">
      <c r="A321" s="16"/>
      <c r="B321" s="16"/>
      <c r="C321" s="16"/>
      <c r="D321" s="17"/>
      <c r="E321" s="24"/>
      <c r="F321" s="17"/>
      <c r="G321" s="16"/>
      <c r="H321" s="16"/>
      <c r="I321" s="16"/>
      <c r="J321" s="17" t="s">
        <v>278</v>
      </c>
      <c r="K321" s="82">
        <f>PRODUCT(K320/8)</f>
        <v>2653.125</v>
      </c>
      <c r="M321" s="41"/>
      <c r="N321" s="41"/>
      <c r="O321" s="41"/>
      <c r="P321" s="41"/>
      <c r="Q321" s="41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</row>
    <row r="322" spans="1:33" s="12" customFormat="1">
      <c r="A322" s="41"/>
      <c r="B322" s="41"/>
      <c r="C322" s="41"/>
      <c r="D322" s="41"/>
      <c r="E322" s="41"/>
      <c r="F322" s="41"/>
      <c r="G322" s="16"/>
      <c r="H322" s="41"/>
      <c r="I322" s="16"/>
      <c r="J322" s="41"/>
      <c r="K322" s="41"/>
      <c r="M322" s="41"/>
      <c r="N322" s="41"/>
      <c r="O322" s="41"/>
      <c r="P322" s="41"/>
      <c r="Q322" s="41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</row>
    <row r="323" spans="1:33" s="12" customFormat="1">
      <c r="A323" s="19"/>
      <c r="B323" s="19"/>
      <c r="C323" s="19"/>
      <c r="D323" s="45"/>
      <c r="E323" s="31"/>
      <c r="F323" s="45"/>
      <c r="G323" s="19"/>
      <c r="H323" s="19"/>
      <c r="I323" s="19"/>
      <c r="J323" s="19"/>
      <c r="K323" s="45"/>
      <c r="M323" s="41"/>
      <c r="N323" s="41"/>
      <c r="O323" s="41"/>
      <c r="P323" s="41"/>
      <c r="Q323" s="41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</row>
    <row r="324" spans="1:33" s="12" customFormat="1">
      <c r="A324" s="16" t="s">
        <v>630</v>
      </c>
      <c r="B324" s="16" t="s">
        <v>433</v>
      </c>
      <c r="C324" s="16">
        <v>2014</v>
      </c>
      <c r="D324" s="13" t="s">
        <v>286</v>
      </c>
      <c r="E324" s="49" t="s">
        <v>272</v>
      </c>
      <c r="F324" s="41" t="s">
        <v>282</v>
      </c>
      <c r="G324" s="16">
        <v>2</v>
      </c>
      <c r="H324" s="131" t="s">
        <v>272</v>
      </c>
      <c r="I324" s="16">
        <v>0</v>
      </c>
      <c r="J324" s="17" t="s">
        <v>575</v>
      </c>
      <c r="K324" s="41">
        <v>1012</v>
      </c>
      <c r="M324" s="41"/>
      <c r="N324" s="41"/>
      <c r="O324" s="41"/>
      <c r="P324" s="41"/>
      <c r="Q324" s="41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</row>
    <row r="325" spans="1:33" s="12" customFormat="1">
      <c r="A325" s="16" t="s">
        <v>455</v>
      </c>
      <c r="B325" s="16" t="s">
        <v>433</v>
      </c>
      <c r="C325" s="16">
        <v>2014</v>
      </c>
      <c r="D325" s="41" t="s">
        <v>282</v>
      </c>
      <c r="E325" s="49" t="s">
        <v>272</v>
      </c>
      <c r="F325" s="13" t="s">
        <v>286</v>
      </c>
      <c r="G325" s="16">
        <v>0</v>
      </c>
      <c r="H325" s="131" t="s">
        <v>272</v>
      </c>
      <c r="I325" s="16">
        <v>2</v>
      </c>
      <c r="J325" s="17" t="s">
        <v>576</v>
      </c>
      <c r="K325" s="41">
        <v>1649</v>
      </c>
      <c r="M325" s="41"/>
      <c r="N325" s="41"/>
      <c r="O325" s="41"/>
      <c r="P325" s="41"/>
      <c r="Q325" s="41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</row>
    <row r="326" spans="1:33" s="12" customFormat="1">
      <c r="A326" s="16" t="s">
        <v>629</v>
      </c>
      <c r="B326" s="16" t="s">
        <v>433</v>
      </c>
      <c r="C326" s="16">
        <v>2014</v>
      </c>
      <c r="D326" s="13" t="s">
        <v>286</v>
      </c>
      <c r="E326" s="49" t="s">
        <v>272</v>
      </c>
      <c r="F326" s="41" t="s">
        <v>282</v>
      </c>
      <c r="G326" s="16">
        <v>2</v>
      </c>
      <c r="H326" s="131" t="s">
        <v>272</v>
      </c>
      <c r="I326" s="16">
        <v>0</v>
      </c>
      <c r="J326" s="17" t="s">
        <v>578</v>
      </c>
      <c r="K326" s="41">
        <v>1614</v>
      </c>
      <c r="M326" s="41"/>
      <c r="N326" s="41"/>
      <c r="O326" s="41"/>
      <c r="P326" s="41"/>
      <c r="Q326" s="41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</row>
    <row r="327" spans="1:33" s="12" customFormat="1">
      <c r="A327" s="16"/>
      <c r="B327" s="16"/>
      <c r="C327" s="16"/>
      <c r="D327" s="14"/>
      <c r="E327" s="49"/>
      <c r="F327" s="17"/>
      <c r="G327" s="16"/>
      <c r="H327" s="38"/>
      <c r="I327" s="16"/>
      <c r="J327" s="17"/>
      <c r="K327" s="41"/>
      <c r="M327" s="41"/>
      <c r="N327" s="41"/>
      <c r="O327" s="41"/>
      <c r="P327" s="41"/>
      <c r="Q327" s="41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</row>
    <row r="328" spans="1:33" s="12" customFormat="1">
      <c r="A328" s="16" t="s">
        <v>460</v>
      </c>
      <c r="B328" s="16" t="s">
        <v>433</v>
      </c>
      <c r="C328" s="16">
        <v>2014</v>
      </c>
      <c r="D328" s="13" t="s">
        <v>197</v>
      </c>
      <c r="E328" s="49" t="s">
        <v>272</v>
      </c>
      <c r="F328" s="12" t="s">
        <v>334</v>
      </c>
      <c r="G328" s="16">
        <v>1</v>
      </c>
      <c r="H328" s="131" t="s">
        <v>272</v>
      </c>
      <c r="I328" s="16">
        <v>0</v>
      </c>
      <c r="J328" s="17" t="s">
        <v>407</v>
      </c>
      <c r="K328" s="41">
        <v>1741</v>
      </c>
      <c r="M328" s="41"/>
      <c r="N328" s="41"/>
      <c r="O328" s="41"/>
      <c r="P328" s="41"/>
      <c r="Q328" s="41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</row>
    <row r="329" spans="1:33" s="12" customFormat="1">
      <c r="A329" s="16" t="s">
        <v>461</v>
      </c>
      <c r="B329" s="16" t="s">
        <v>433</v>
      </c>
      <c r="C329" s="16">
        <v>2014</v>
      </c>
      <c r="D329" s="12" t="s">
        <v>334</v>
      </c>
      <c r="E329" s="49" t="s">
        <v>272</v>
      </c>
      <c r="F329" s="13" t="s">
        <v>197</v>
      </c>
      <c r="G329" s="16">
        <v>1</v>
      </c>
      <c r="H329" s="131" t="s">
        <v>272</v>
      </c>
      <c r="I329" s="16">
        <v>2</v>
      </c>
      <c r="J329" s="17" t="s">
        <v>577</v>
      </c>
      <c r="K329" s="41">
        <v>2013</v>
      </c>
      <c r="M329" s="41"/>
      <c r="N329" s="41"/>
      <c r="O329" s="41"/>
      <c r="P329" s="41"/>
      <c r="Q329" s="41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</row>
    <row r="330" spans="1:33" s="12" customFormat="1">
      <c r="A330" s="16" t="s">
        <v>628</v>
      </c>
      <c r="B330" s="16" t="s">
        <v>433</v>
      </c>
      <c r="C330" s="16">
        <v>2014</v>
      </c>
      <c r="D330" s="12" t="s">
        <v>197</v>
      </c>
      <c r="E330" s="49" t="s">
        <v>272</v>
      </c>
      <c r="F330" s="13" t="s">
        <v>334</v>
      </c>
      <c r="G330" s="16">
        <v>0</v>
      </c>
      <c r="H330" s="131" t="s">
        <v>272</v>
      </c>
      <c r="I330" s="16">
        <v>2</v>
      </c>
      <c r="J330" s="17" t="s">
        <v>526</v>
      </c>
      <c r="K330" s="41">
        <v>2739</v>
      </c>
      <c r="M330" s="41"/>
      <c r="N330" s="41"/>
      <c r="O330" s="41"/>
      <c r="P330" s="41"/>
      <c r="Q330" s="41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</row>
    <row r="331" spans="1:33" s="12" customFormat="1">
      <c r="A331" s="16" t="s">
        <v>638</v>
      </c>
      <c r="B331" s="16" t="s">
        <v>479</v>
      </c>
      <c r="C331" s="16">
        <v>2014</v>
      </c>
      <c r="D331" s="12" t="s">
        <v>334</v>
      </c>
      <c r="E331" s="49" t="s">
        <v>272</v>
      </c>
      <c r="F331" s="13" t="s">
        <v>197</v>
      </c>
      <c r="G331" s="16">
        <v>0</v>
      </c>
      <c r="H331" s="131" t="s">
        <v>272</v>
      </c>
      <c r="I331" s="16">
        <v>1</v>
      </c>
      <c r="J331" s="17" t="s">
        <v>9</v>
      </c>
      <c r="K331" s="41">
        <v>2415</v>
      </c>
      <c r="M331" s="41"/>
      <c r="N331" s="41"/>
      <c r="O331" s="41"/>
      <c r="P331" s="41"/>
      <c r="Q331" s="41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</row>
    <row r="332" spans="1:33" s="12" customFormat="1">
      <c r="A332" s="16"/>
      <c r="B332" s="16"/>
      <c r="C332" s="16"/>
      <c r="D332" s="17"/>
      <c r="E332" s="16"/>
      <c r="F332" s="17"/>
      <c r="G332" s="16"/>
      <c r="H332" s="41"/>
      <c r="I332" s="16"/>
      <c r="J332" s="17" t="s">
        <v>279</v>
      </c>
      <c r="K332" s="41">
        <f>SUM(K324:K331)</f>
        <v>13183</v>
      </c>
      <c r="M332" s="41"/>
      <c r="N332" s="41"/>
      <c r="O332" s="41"/>
      <c r="P332" s="41"/>
      <c r="Q332" s="41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</row>
    <row r="333" spans="1:33" s="12" customFormat="1">
      <c r="A333" s="16"/>
      <c r="B333" s="16"/>
      <c r="C333" s="16"/>
      <c r="D333" s="17"/>
      <c r="E333" s="16"/>
      <c r="F333" s="17"/>
      <c r="G333" s="16"/>
      <c r="H333" s="41"/>
      <c r="I333" s="16"/>
      <c r="J333" s="17" t="s">
        <v>278</v>
      </c>
      <c r="K333" s="82">
        <f>PRODUCT(K332/7)</f>
        <v>1883.2857142857142</v>
      </c>
      <c r="M333" s="41"/>
      <c r="N333" s="41"/>
      <c r="O333" s="41"/>
      <c r="P333" s="41"/>
      <c r="Q333" s="41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</row>
    <row r="334" spans="1:33" s="12" customFormat="1">
      <c r="A334" s="16"/>
      <c r="B334" s="16"/>
      <c r="C334" s="16"/>
      <c r="D334" s="17"/>
      <c r="E334" s="16"/>
      <c r="F334" s="17"/>
      <c r="G334" s="16"/>
      <c r="H334" s="41"/>
      <c r="I334" s="16"/>
      <c r="J334" s="32"/>
      <c r="K334" s="41"/>
      <c r="M334" s="41"/>
      <c r="N334" s="41"/>
      <c r="O334" s="41"/>
      <c r="P334" s="41"/>
      <c r="Q334" s="41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</row>
    <row r="335" spans="1:33" s="12" customFormat="1">
      <c r="A335" s="19"/>
      <c r="B335" s="19"/>
      <c r="C335" s="19"/>
      <c r="D335" s="45"/>
      <c r="E335" s="31"/>
      <c r="F335" s="45"/>
      <c r="G335" s="19"/>
      <c r="H335" s="19"/>
      <c r="I335" s="19"/>
      <c r="J335" s="19"/>
      <c r="K335" s="45"/>
      <c r="M335" s="41"/>
      <c r="N335" s="41"/>
      <c r="O335" s="41"/>
      <c r="P335" s="41"/>
      <c r="Q335" s="41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</row>
    <row r="336" spans="1:33" s="12" customFormat="1">
      <c r="A336" s="16" t="s">
        <v>460</v>
      </c>
      <c r="B336" s="16" t="s">
        <v>433</v>
      </c>
      <c r="C336" s="16">
        <v>2015</v>
      </c>
      <c r="D336" s="17" t="s">
        <v>334</v>
      </c>
      <c r="E336" s="49" t="s">
        <v>272</v>
      </c>
      <c r="F336" s="47" t="s">
        <v>286</v>
      </c>
      <c r="G336" s="16">
        <v>0</v>
      </c>
      <c r="H336" s="131" t="s">
        <v>272</v>
      </c>
      <c r="I336" s="16">
        <v>1</v>
      </c>
      <c r="J336" s="17" t="s">
        <v>46</v>
      </c>
      <c r="K336" s="26">
        <v>1847</v>
      </c>
      <c r="M336" s="41"/>
      <c r="N336" s="41"/>
      <c r="O336" s="41"/>
      <c r="P336" s="41"/>
      <c r="Q336" s="41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</row>
    <row r="337" spans="1:33" s="12" customFormat="1">
      <c r="A337" s="16" t="s">
        <v>461</v>
      </c>
      <c r="B337" s="16" t="s">
        <v>433</v>
      </c>
      <c r="C337" s="16">
        <v>2015</v>
      </c>
      <c r="D337" s="47" t="s">
        <v>286</v>
      </c>
      <c r="E337" s="49" t="s">
        <v>272</v>
      </c>
      <c r="F337" s="17" t="s">
        <v>334</v>
      </c>
      <c r="G337" s="16">
        <v>2</v>
      </c>
      <c r="H337" s="131" t="s">
        <v>272</v>
      </c>
      <c r="I337" s="16">
        <v>0</v>
      </c>
      <c r="J337" s="17" t="s">
        <v>592</v>
      </c>
      <c r="K337" s="26">
        <v>2109</v>
      </c>
      <c r="M337" s="41"/>
      <c r="N337" s="41"/>
      <c r="O337" s="41"/>
      <c r="P337" s="41"/>
      <c r="Q337" s="41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</row>
    <row r="338" spans="1:33" s="12" customFormat="1">
      <c r="A338" s="16" t="s">
        <v>629</v>
      </c>
      <c r="B338" s="16" t="s">
        <v>433</v>
      </c>
      <c r="C338" s="16">
        <v>2015</v>
      </c>
      <c r="D338" s="17" t="s">
        <v>334</v>
      </c>
      <c r="E338" s="49" t="s">
        <v>272</v>
      </c>
      <c r="F338" s="41" t="s">
        <v>286</v>
      </c>
      <c r="G338" s="16">
        <v>0</v>
      </c>
      <c r="H338" s="131" t="s">
        <v>272</v>
      </c>
      <c r="I338" s="16">
        <v>2</v>
      </c>
      <c r="J338" s="17" t="s">
        <v>593</v>
      </c>
      <c r="K338" s="26">
        <v>2083</v>
      </c>
      <c r="M338" s="41"/>
      <c r="N338" s="41"/>
      <c r="O338" s="41"/>
      <c r="P338" s="41"/>
      <c r="Q338" s="41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</row>
    <row r="339" spans="1:33" s="12" customFormat="1">
      <c r="A339" s="16"/>
      <c r="B339" s="16"/>
      <c r="C339" s="16"/>
      <c r="D339" s="14"/>
      <c r="E339" s="49"/>
      <c r="F339" s="17"/>
      <c r="G339" s="16"/>
      <c r="H339" s="38"/>
      <c r="I339" s="16"/>
      <c r="J339" s="17"/>
      <c r="K339" s="26"/>
      <c r="M339" s="41"/>
      <c r="N339" s="41"/>
      <c r="O339" s="41"/>
      <c r="P339" s="41"/>
      <c r="Q339" s="41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</row>
    <row r="340" spans="1:33" s="12" customFormat="1">
      <c r="A340" s="16" t="s">
        <v>455</v>
      </c>
      <c r="B340" s="16" t="s">
        <v>433</v>
      </c>
      <c r="C340" s="16">
        <v>2015</v>
      </c>
      <c r="D340" s="14" t="s">
        <v>197</v>
      </c>
      <c r="E340" s="49" t="s">
        <v>272</v>
      </c>
      <c r="F340" s="17" t="s">
        <v>370</v>
      </c>
      <c r="G340" s="16">
        <v>2</v>
      </c>
      <c r="H340" s="131" t="s">
        <v>272</v>
      </c>
      <c r="I340" s="16">
        <v>0</v>
      </c>
      <c r="J340" s="17" t="s">
        <v>591</v>
      </c>
      <c r="K340" s="26">
        <v>2179</v>
      </c>
      <c r="M340" s="41"/>
      <c r="N340" s="41"/>
      <c r="O340" s="41"/>
      <c r="P340" s="41"/>
      <c r="Q340" s="41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</row>
    <row r="341" spans="1:33" s="12" customFormat="1">
      <c r="A341" s="16" t="s">
        <v>461</v>
      </c>
      <c r="B341" s="16" t="s">
        <v>433</v>
      </c>
      <c r="C341" s="16">
        <v>2015</v>
      </c>
      <c r="D341" s="17" t="s">
        <v>370</v>
      </c>
      <c r="E341" s="49" t="s">
        <v>272</v>
      </c>
      <c r="F341" s="14" t="s">
        <v>197</v>
      </c>
      <c r="G341" s="16">
        <v>0</v>
      </c>
      <c r="H341" s="131" t="s">
        <v>272</v>
      </c>
      <c r="I341" s="16">
        <v>2</v>
      </c>
      <c r="J341" s="17" t="s">
        <v>182</v>
      </c>
      <c r="K341" s="26">
        <v>1890</v>
      </c>
      <c r="M341" s="41"/>
      <c r="N341" s="41"/>
      <c r="O341" s="41"/>
      <c r="P341" s="41"/>
      <c r="Q341" s="41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</row>
    <row r="342" spans="1:33" s="12" customFormat="1">
      <c r="A342" s="16" t="s">
        <v>628</v>
      </c>
      <c r="B342" s="16" t="s">
        <v>433</v>
      </c>
      <c r="C342" s="16">
        <v>2015</v>
      </c>
      <c r="D342" s="14" t="s">
        <v>197</v>
      </c>
      <c r="E342" s="49" t="s">
        <v>272</v>
      </c>
      <c r="F342" s="17" t="s">
        <v>370</v>
      </c>
      <c r="G342" s="16">
        <v>2</v>
      </c>
      <c r="H342" s="131" t="s">
        <v>272</v>
      </c>
      <c r="I342" s="16">
        <v>0</v>
      </c>
      <c r="J342" s="17" t="s">
        <v>594</v>
      </c>
      <c r="K342" s="26">
        <v>1882</v>
      </c>
      <c r="M342" s="41"/>
      <c r="N342" s="41"/>
      <c r="O342" s="41"/>
      <c r="P342" s="41"/>
      <c r="Q342" s="41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</row>
    <row r="343" spans="1:33" s="12" customFormat="1">
      <c r="A343" s="16"/>
      <c r="B343" s="16"/>
      <c r="C343" s="16"/>
      <c r="D343" s="17"/>
      <c r="E343" s="16"/>
      <c r="F343" s="17"/>
      <c r="G343" s="16"/>
      <c r="H343" s="41"/>
      <c r="I343" s="16"/>
      <c r="J343" s="17" t="s">
        <v>279</v>
      </c>
      <c r="K343" s="26">
        <f>SUM(K336:K342)</f>
        <v>11990</v>
      </c>
      <c r="M343" s="41"/>
      <c r="N343" s="41"/>
      <c r="O343" s="41"/>
      <c r="P343" s="41"/>
      <c r="Q343" s="41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</row>
    <row r="344" spans="1:33" s="12" customFormat="1">
      <c r="A344" s="16"/>
      <c r="B344" s="16"/>
      <c r="C344" s="16"/>
      <c r="D344" s="17"/>
      <c r="E344" s="16"/>
      <c r="F344" s="17"/>
      <c r="G344" s="16"/>
      <c r="H344" s="41"/>
      <c r="I344" s="16"/>
      <c r="J344" s="17" t="s">
        <v>278</v>
      </c>
      <c r="K344" s="82">
        <f>PRODUCT(K343/6)</f>
        <v>1998.3333333333333</v>
      </c>
      <c r="M344" s="41"/>
      <c r="N344" s="41"/>
      <c r="O344" s="41"/>
      <c r="P344" s="41"/>
      <c r="Q344" s="41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</row>
    <row r="345" spans="1:33" s="12" customFormat="1">
      <c r="A345" s="16"/>
      <c r="B345" s="16"/>
      <c r="C345" s="16"/>
      <c r="D345" s="17"/>
      <c r="E345" s="16"/>
      <c r="F345" s="17"/>
      <c r="G345" s="16"/>
      <c r="H345" s="41"/>
      <c r="I345" s="16"/>
      <c r="J345" s="32"/>
      <c r="K345" s="41"/>
      <c r="M345" s="41"/>
      <c r="N345" s="41"/>
      <c r="O345" s="41"/>
      <c r="P345" s="41"/>
      <c r="Q345" s="41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</row>
    <row r="346" spans="1:33" s="12" customFormat="1">
      <c r="A346" s="19"/>
      <c r="B346" s="19"/>
      <c r="C346" s="19"/>
      <c r="D346" s="45"/>
      <c r="E346" s="31"/>
      <c r="F346" s="45"/>
      <c r="G346" s="19"/>
      <c r="H346" s="19"/>
      <c r="I346" s="19"/>
      <c r="J346" s="19"/>
      <c r="K346" s="45"/>
      <c r="M346" s="41"/>
      <c r="N346" s="41"/>
      <c r="O346" s="41"/>
      <c r="P346" s="41"/>
      <c r="Q346" s="41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</row>
    <row r="347" spans="1:33" s="12" customFormat="1">
      <c r="A347" s="16" t="s">
        <v>454</v>
      </c>
      <c r="B347" s="16" t="s">
        <v>433</v>
      </c>
      <c r="C347" s="16">
        <v>2016</v>
      </c>
      <c r="D347" s="14" t="s">
        <v>197</v>
      </c>
      <c r="E347" s="49" t="s">
        <v>272</v>
      </c>
      <c r="F347" s="17" t="s">
        <v>158</v>
      </c>
      <c r="G347" s="16">
        <v>2</v>
      </c>
      <c r="H347" s="131" t="s">
        <v>272</v>
      </c>
      <c r="I347" s="16">
        <v>0</v>
      </c>
      <c r="J347" s="17" t="s">
        <v>608</v>
      </c>
      <c r="K347" s="26">
        <v>1778</v>
      </c>
      <c r="M347" s="41"/>
      <c r="N347" s="41"/>
      <c r="O347" s="41"/>
      <c r="P347" s="41"/>
      <c r="Q347" s="41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</row>
    <row r="348" spans="1:33" s="12" customFormat="1">
      <c r="A348" s="16" t="s">
        <v>460</v>
      </c>
      <c r="B348" s="16" t="s">
        <v>433</v>
      </c>
      <c r="C348" s="16">
        <v>2016</v>
      </c>
      <c r="D348" s="17" t="s">
        <v>158</v>
      </c>
      <c r="E348" s="49" t="s">
        <v>272</v>
      </c>
      <c r="F348" s="14" t="s">
        <v>197</v>
      </c>
      <c r="G348" s="16">
        <v>0</v>
      </c>
      <c r="H348" s="131" t="s">
        <v>272</v>
      </c>
      <c r="I348" s="16">
        <v>2</v>
      </c>
      <c r="J348" s="17" t="s">
        <v>610</v>
      </c>
      <c r="K348" s="26">
        <v>2085</v>
      </c>
      <c r="M348" s="41"/>
      <c r="N348" s="41"/>
      <c r="O348" s="41"/>
      <c r="P348" s="41"/>
      <c r="Q348" s="41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</row>
    <row r="349" spans="1:33" s="12" customFormat="1">
      <c r="A349" s="16" t="s">
        <v>629</v>
      </c>
      <c r="B349" s="16" t="s">
        <v>433</v>
      </c>
      <c r="C349" s="16">
        <v>2016</v>
      </c>
      <c r="D349" s="14" t="s">
        <v>197</v>
      </c>
      <c r="E349" s="49" t="s">
        <v>272</v>
      </c>
      <c r="F349" s="17" t="s">
        <v>158</v>
      </c>
      <c r="G349" s="16">
        <v>2</v>
      </c>
      <c r="H349" s="131" t="s">
        <v>272</v>
      </c>
      <c r="I349" s="16">
        <v>0</v>
      </c>
      <c r="J349" s="17" t="s">
        <v>611</v>
      </c>
      <c r="K349" s="26">
        <v>1721</v>
      </c>
      <c r="M349" s="41"/>
      <c r="N349" s="41"/>
      <c r="O349" s="41"/>
      <c r="P349" s="41"/>
      <c r="Q349" s="41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</row>
    <row r="350" spans="1:33" s="12" customFormat="1">
      <c r="A350" s="16"/>
      <c r="B350" s="16"/>
      <c r="C350" s="16"/>
      <c r="D350" s="14"/>
      <c r="E350" s="49"/>
      <c r="F350" s="17"/>
      <c r="G350" s="16"/>
      <c r="H350" s="38"/>
      <c r="I350" s="16"/>
      <c r="J350" s="17"/>
      <c r="K350" s="26"/>
      <c r="M350" s="41"/>
      <c r="N350" s="41"/>
      <c r="O350" s="41"/>
      <c r="P350" s="41"/>
      <c r="Q350" s="41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</row>
    <row r="351" spans="1:33" s="12" customFormat="1">
      <c r="A351" s="16" t="s">
        <v>630</v>
      </c>
      <c r="B351" s="16" t="s">
        <v>433</v>
      </c>
      <c r="C351" s="16">
        <v>2016</v>
      </c>
      <c r="D351" s="14" t="s">
        <v>286</v>
      </c>
      <c r="E351" s="49" t="s">
        <v>272</v>
      </c>
      <c r="F351" s="17" t="s">
        <v>334</v>
      </c>
      <c r="G351" s="16">
        <v>2</v>
      </c>
      <c r="H351" s="131" t="s">
        <v>272</v>
      </c>
      <c r="I351" s="16">
        <v>1</v>
      </c>
      <c r="J351" s="17" t="s">
        <v>609</v>
      </c>
      <c r="K351" s="26">
        <v>1648</v>
      </c>
      <c r="M351" s="41"/>
      <c r="N351" s="41"/>
      <c r="O351" s="41"/>
      <c r="P351" s="41"/>
      <c r="Q351" s="41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</row>
    <row r="352" spans="1:33" s="12" customFormat="1">
      <c r="A352" s="16" t="s">
        <v>455</v>
      </c>
      <c r="B352" s="16" t="s">
        <v>433</v>
      </c>
      <c r="C352" s="16">
        <v>2016</v>
      </c>
      <c r="D352" s="17" t="s">
        <v>334</v>
      </c>
      <c r="E352" s="49" t="s">
        <v>272</v>
      </c>
      <c r="F352" s="14" t="s">
        <v>286</v>
      </c>
      <c r="G352" s="16">
        <v>0</v>
      </c>
      <c r="H352" s="131" t="s">
        <v>272</v>
      </c>
      <c r="I352" s="16">
        <v>2</v>
      </c>
      <c r="J352" s="17" t="s">
        <v>103</v>
      </c>
      <c r="K352" s="26">
        <v>2015</v>
      </c>
      <c r="M352" s="41"/>
      <c r="N352" s="41"/>
      <c r="O352" s="41"/>
      <c r="P352" s="41"/>
      <c r="Q352" s="41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</row>
    <row r="353" spans="1:33" s="12" customFormat="1">
      <c r="A353" s="16" t="s">
        <v>628</v>
      </c>
      <c r="B353" s="16" t="s">
        <v>433</v>
      </c>
      <c r="C353" s="16">
        <v>2016</v>
      </c>
      <c r="D353" s="14" t="s">
        <v>286</v>
      </c>
      <c r="E353" s="49" t="s">
        <v>272</v>
      </c>
      <c r="F353" s="17" t="s">
        <v>334</v>
      </c>
      <c r="G353" s="16">
        <v>1</v>
      </c>
      <c r="H353" s="131" t="s">
        <v>272</v>
      </c>
      <c r="I353" s="16">
        <v>0</v>
      </c>
      <c r="J353" s="17" t="s">
        <v>612</v>
      </c>
      <c r="K353" s="26">
        <v>2025</v>
      </c>
      <c r="M353" s="41"/>
      <c r="N353" s="41"/>
      <c r="O353" s="41"/>
      <c r="P353" s="41"/>
      <c r="Q353" s="41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</row>
    <row r="354" spans="1:33" s="12" customFormat="1">
      <c r="A354" s="16"/>
      <c r="B354" s="16"/>
      <c r="C354" s="16"/>
      <c r="D354" s="17"/>
      <c r="E354" s="16"/>
      <c r="F354" s="17"/>
      <c r="G354" s="16"/>
      <c r="H354" s="41"/>
      <c r="I354" s="16"/>
      <c r="J354" s="17" t="s">
        <v>279</v>
      </c>
      <c r="K354" s="26">
        <f>SUM(K347:K353)</f>
        <v>11272</v>
      </c>
      <c r="M354" s="41"/>
      <c r="N354" s="41"/>
      <c r="O354" s="41"/>
      <c r="P354" s="41"/>
      <c r="Q354" s="41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</row>
    <row r="355" spans="1:33" s="12" customFormat="1">
      <c r="A355" s="16"/>
      <c r="B355" s="16"/>
      <c r="C355" s="16"/>
      <c r="D355" s="17"/>
      <c r="E355" s="16"/>
      <c r="F355" s="17"/>
      <c r="G355" s="16"/>
      <c r="H355" s="41"/>
      <c r="I355" s="16"/>
      <c r="J355" s="17" t="s">
        <v>278</v>
      </c>
      <c r="K355" s="82">
        <f>PRODUCT(K354/6)</f>
        <v>1878.6666666666667</v>
      </c>
      <c r="M355" s="41"/>
      <c r="N355" s="41"/>
      <c r="O355" s="41"/>
      <c r="P355" s="41"/>
      <c r="Q355" s="41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</row>
    <row r="356" spans="1:33" s="12" customFormat="1">
      <c r="A356" s="16"/>
      <c r="B356" s="16"/>
      <c r="C356" s="16"/>
      <c r="D356" s="17"/>
      <c r="E356" s="16"/>
      <c r="F356" s="17"/>
      <c r="G356" s="16"/>
      <c r="H356" s="41"/>
      <c r="I356" s="16"/>
      <c r="J356" s="32"/>
      <c r="K356" s="41"/>
      <c r="M356" s="41"/>
      <c r="N356" s="41"/>
      <c r="O356" s="41"/>
      <c r="P356" s="41"/>
      <c r="Q356" s="41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</row>
    <row r="357" spans="1:33" s="12" customFormat="1">
      <c r="A357" s="16"/>
      <c r="B357" s="16"/>
      <c r="C357" s="16"/>
      <c r="D357" s="17"/>
      <c r="E357" s="16"/>
      <c r="F357" s="17"/>
      <c r="G357" s="16"/>
      <c r="H357" s="41"/>
      <c r="I357" s="16"/>
      <c r="J357" s="32"/>
      <c r="K357" s="41"/>
      <c r="M357" s="41"/>
      <c r="N357" s="41"/>
      <c r="O357" s="41"/>
      <c r="P357" s="41"/>
      <c r="Q357" s="41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</row>
    <row r="358" spans="1:33" s="12" customFormat="1">
      <c r="A358" s="16"/>
      <c r="B358" s="16"/>
      <c r="C358" s="16"/>
      <c r="D358" s="17"/>
      <c r="E358" s="16"/>
      <c r="F358" s="17"/>
      <c r="G358" s="16"/>
      <c r="H358" s="41"/>
      <c r="I358" s="16"/>
      <c r="J358" s="32"/>
      <c r="K358" s="41"/>
      <c r="M358" s="41"/>
      <c r="N358" s="41"/>
      <c r="O358" s="41"/>
      <c r="P358" s="41"/>
      <c r="Q358" s="41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</row>
    <row r="359" spans="1:33" s="12" customFormat="1">
      <c r="A359" s="16"/>
      <c r="B359" s="16"/>
      <c r="C359" s="16"/>
      <c r="D359" s="17"/>
      <c r="E359" s="16"/>
      <c r="F359" s="17"/>
      <c r="G359" s="16"/>
      <c r="H359" s="41"/>
      <c r="I359" s="16"/>
      <c r="J359" s="32"/>
      <c r="K359" s="41"/>
      <c r="M359" s="41"/>
      <c r="N359" s="41"/>
      <c r="O359" s="41"/>
      <c r="P359" s="41"/>
      <c r="Q359" s="41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</row>
    <row r="360" spans="1:33" s="12" customFormat="1">
      <c r="A360" s="16"/>
      <c r="B360" s="16"/>
      <c r="C360" s="16"/>
      <c r="D360" s="17"/>
      <c r="E360" s="16"/>
      <c r="F360" s="17"/>
      <c r="G360" s="16"/>
      <c r="H360" s="41"/>
      <c r="I360" s="16"/>
      <c r="J360" s="32"/>
      <c r="K360" s="41"/>
      <c r="M360" s="41"/>
      <c r="N360" s="41"/>
      <c r="O360" s="41"/>
      <c r="P360" s="41"/>
      <c r="Q360" s="41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</row>
    <row r="361" spans="1:33" s="12" customFormat="1">
      <c r="A361" s="16"/>
      <c r="B361" s="16"/>
      <c r="C361" s="16"/>
      <c r="D361" s="17"/>
      <c r="E361" s="16"/>
      <c r="F361" s="17"/>
      <c r="G361" s="16"/>
      <c r="H361" s="41"/>
      <c r="I361" s="16"/>
      <c r="J361" s="32"/>
      <c r="K361" s="41"/>
      <c r="M361" s="41"/>
      <c r="N361" s="41"/>
      <c r="O361" s="41"/>
      <c r="P361" s="41"/>
      <c r="Q361" s="41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</row>
    <row r="362" spans="1:33" s="12" customFormat="1">
      <c r="A362" s="16"/>
      <c r="B362" s="16"/>
      <c r="C362" s="16"/>
      <c r="D362" s="17"/>
      <c r="E362" s="16"/>
      <c r="F362" s="17"/>
      <c r="G362" s="16"/>
      <c r="H362" s="41"/>
      <c r="I362" s="16"/>
      <c r="J362" s="32"/>
      <c r="K362" s="41"/>
      <c r="M362" s="41"/>
      <c r="N362" s="41"/>
      <c r="O362" s="41"/>
      <c r="P362" s="41"/>
      <c r="Q362" s="41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</row>
    <row r="363" spans="1:33" s="12" customFormat="1">
      <c r="A363" s="16"/>
      <c r="B363" s="16"/>
      <c r="C363" s="16"/>
      <c r="D363" s="17"/>
      <c r="E363" s="16"/>
      <c r="F363" s="17"/>
      <c r="G363" s="16"/>
      <c r="H363" s="41"/>
      <c r="I363" s="16"/>
      <c r="J363" s="32"/>
      <c r="K363" s="41"/>
      <c r="M363" s="41"/>
      <c r="N363" s="41"/>
      <c r="O363" s="41"/>
      <c r="P363" s="41"/>
      <c r="Q363" s="41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</row>
    <row r="364" spans="1:33" s="12" customFormat="1">
      <c r="A364" s="16"/>
      <c r="B364" s="16"/>
      <c r="C364" s="16"/>
      <c r="D364" s="17"/>
      <c r="E364" s="16"/>
      <c r="F364" s="17"/>
      <c r="G364" s="16"/>
      <c r="H364" s="41"/>
      <c r="I364" s="16"/>
      <c r="J364" s="32"/>
      <c r="K364" s="41"/>
      <c r="M364" s="41"/>
      <c r="N364" s="41"/>
      <c r="O364" s="41"/>
      <c r="P364" s="41"/>
      <c r="Q364" s="41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</row>
    <row r="365" spans="1:33" s="12" customFormat="1">
      <c r="A365" s="16"/>
      <c r="B365" s="16"/>
      <c r="C365" s="16"/>
      <c r="D365" s="17"/>
      <c r="E365" s="16"/>
      <c r="F365" s="17"/>
      <c r="G365" s="16"/>
      <c r="H365" s="41"/>
      <c r="I365" s="16"/>
      <c r="J365" s="32"/>
      <c r="K365" s="41"/>
      <c r="M365" s="41"/>
      <c r="N365" s="41"/>
      <c r="O365" s="41"/>
      <c r="P365" s="41"/>
      <c r="Q365" s="41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:33" s="12" customFormat="1">
      <c r="A366" s="16"/>
      <c r="B366" s="16"/>
      <c r="C366" s="16"/>
      <c r="D366" s="17"/>
      <c r="E366" s="16"/>
      <c r="F366" s="17"/>
      <c r="G366" s="16"/>
      <c r="H366" s="41"/>
      <c r="I366" s="16"/>
      <c r="J366" s="32"/>
      <c r="K366" s="41"/>
      <c r="M366" s="41"/>
      <c r="N366" s="41"/>
      <c r="O366" s="41"/>
      <c r="P366" s="41"/>
      <c r="Q366" s="41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</row>
    <row r="367" spans="1:33" s="12" customFormat="1">
      <c r="A367" s="16"/>
      <c r="B367" s="16"/>
      <c r="C367" s="16"/>
      <c r="D367" s="17"/>
      <c r="E367" s="16"/>
      <c r="F367" s="17"/>
      <c r="G367" s="16"/>
      <c r="H367" s="41"/>
      <c r="I367" s="16"/>
      <c r="J367" s="32"/>
      <c r="K367" s="41"/>
      <c r="M367" s="41"/>
      <c r="N367" s="41"/>
      <c r="O367" s="41"/>
      <c r="P367" s="41"/>
      <c r="Q367" s="41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</row>
    <row r="368" spans="1:33" s="12" customFormat="1">
      <c r="A368" s="16"/>
      <c r="B368" s="16"/>
      <c r="C368" s="16"/>
      <c r="D368" s="17"/>
      <c r="E368" s="16"/>
      <c r="F368" s="17"/>
      <c r="G368" s="16"/>
      <c r="H368" s="41"/>
      <c r="I368" s="16"/>
      <c r="J368" s="32"/>
      <c r="K368" s="41"/>
      <c r="M368" s="41"/>
      <c r="N368" s="41"/>
      <c r="O368" s="41"/>
      <c r="P368" s="41"/>
      <c r="Q368" s="41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</row>
    <row r="369" spans="1:33" s="12" customFormat="1">
      <c r="A369" s="16"/>
      <c r="B369" s="16"/>
      <c r="C369" s="16"/>
      <c r="D369" s="17"/>
      <c r="E369" s="16"/>
      <c r="F369" s="17"/>
      <c r="G369" s="16"/>
      <c r="H369" s="41"/>
      <c r="I369" s="16"/>
      <c r="J369" s="32"/>
      <c r="K369" s="41"/>
      <c r="M369" s="41"/>
      <c r="N369" s="41"/>
      <c r="O369" s="41"/>
      <c r="P369" s="41"/>
      <c r="Q369" s="41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</row>
    <row r="370" spans="1:33" s="12" customFormat="1">
      <c r="A370" s="16"/>
      <c r="B370" s="16"/>
      <c r="C370" s="16"/>
      <c r="D370" s="17"/>
      <c r="E370" s="16"/>
      <c r="F370" s="17"/>
      <c r="G370" s="16"/>
      <c r="H370" s="41"/>
      <c r="I370" s="16"/>
      <c r="J370" s="32"/>
      <c r="K370" s="41"/>
      <c r="M370" s="41"/>
      <c r="N370" s="41"/>
      <c r="O370" s="41"/>
      <c r="P370" s="41"/>
      <c r="Q370" s="41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</row>
    <row r="371" spans="1:33" s="12" customFormat="1">
      <c r="A371" s="16"/>
      <c r="B371" s="16"/>
      <c r="C371" s="16"/>
      <c r="D371" s="17"/>
      <c r="E371" s="16"/>
      <c r="F371" s="17"/>
      <c r="G371" s="16"/>
      <c r="H371" s="41"/>
      <c r="I371" s="16"/>
      <c r="J371" s="32"/>
      <c r="K371" s="41"/>
      <c r="M371" s="41"/>
      <c r="N371" s="41"/>
      <c r="O371" s="41"/>
      <c r="P371" s="41"/>
      <c r="Q371" s="41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</row>
    <row r="372" spans="1:33" s="12" customFormat="1">
      <c r="A372" s="16"/>
      <c r="B372" s="16"/>
      <c r="C372" s="16"/>
      <c r="D372" s="17"/>
      <c r="E372" s="16"/>
      <c r="F372" s="17"/>
      <c r="G372" s="16"/>
      <c r="H372" s="41"/>
      <c r="I372" s="16"/>
      <c r="J372" s="32"/>
      <c r="K372" s="41"/>
      <c r="M372" s="41"/>
      <c r="N372" s="41"/>
      <c r="O372" s="41"/>
      <c r="P372" s="41"/>
      <c r="Q372" s="41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</row>
    <row r="373" spans="1:33" s="12" customFormat="1">
      <c r="A373" s="16"/>
      <c r="B373" s="16"/>
      <c r="C373" s="16"/>
      <c r="D373" s="17"/>
      <c r="E373" s="16"/>
      <c r="F373" s="17"/>
      <c r="G373" s="16"/>
      <c r="H373" s="41"/>
      <c r="I373" s="16"/>
      <c r="J373" s="32"/>
      <c r="K373" s="41"/>
      <c r="M373" s="41"/>
      <c r="N373" s="41"/>
      <c r="O373" s="41"/>
      <c r="P373" s="41"/>
      <c r="Q373" s="41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  <row r="374" spans="1:33" s="12" customFormat="1">
      <c r="A374" s="16"/>
      <c r="B374" s="16"/>
      <c r="C374" s="16"/>
      <c r="D374" s="17"/>
      <c r="E374" s="16"/>
      <c r="F374" s="17"/>
      <c r="G374" s="16"/>
      <c r="H374" s="41"/>
      <c r="I374" s="16"/>
      <c r="J374" s="32"/>
      <c r="K374" s="41"/>
      <c r="M374" s="41"/>
      <c r="N374" s="41"/>
      <c r="O374" s="41"/>
      <c r="P374" s="41"/>
      <c r="Q374" s="41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  <row r="375" spans="1:33" s="12" customFormat="1">
      <c r="A375" s="16"/>
      <c r="B375" s="16"/>
      <c r="C375" s="16"/>
      <c r="D375" s="17"/>
      <c r="E375" s="16"/>
      <c r="F375" s="17"/>
      <c r="G375" s="16"/>
      <c r="H375" s="41"/>
      <c r="I375" s="16"/>
      <c r="J375" s="32"/>
      <c r="K375" s="41"/>
      <c r="M375" s="41"/>
      <c r="N375" s="41"/>
      <c r="O375" s="41"/>
      <c r="P375" s="41"/>
      <c r="Q375" s="41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  <row r="376" spans="1:33" s="12" customFormat="1">
      <c r="A376" s="16"/>
      <c r="B376" s="16"/>
      <c r="C376" s="16"/>
      <c r="D376" s="17"/>
      <c r="E376" s="16"/>
      <c r="F376" s="17"/>
      <c r="G376" s="16"/>
      <c r="H376" s="41"/>
      <c r="I376" s="16"/>
      <c r="J376" s="32"/>
      <c r="K376" s="41"/>
      <c r="M376" s="41"/>
      <c r="N376" s="41"/>
      <c r="O376" s="41"/>
      <c r="P376" s="41"/>
      <c r="Q376" s="41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  <row r="377" spans="1:33" s="12" customFormat="1">
      <c r="A377" s="16"/>
      <c r="B377" s="16"/>
      <c r="C377" s="16"/>
      <c r="D377" s="17"/>
      <c r="E377" s="16"/>
      <c r="F377" s="17"/>
      <c r="G377" s="16"/>
      <c r="H377" s="41"/>
      <c r="I377" s="16"/>
      <c r="J377" s="32"/>
      <c r="K377" s="41"/>
      <c r="M377" s="41"/>
      <c r="N377" s="41"/>
      <c r="O377" s="41"/>
      <c r="P377" s="41"/>
      <c r="Q377" s="41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</row>
    <row r="378" spans="1:33" s="12" customFormat="1">
      <c r="A378" s="16"/>
      <c r="B378" s="16"/>
      <c r="C378" s="16"/>
      <c r="D378" s="17"/>
      <c r="E378" s="16"/>
      <c r="F378" s="17"/>
      <c r="G378" s="16"/>
      <c r="H378" s="41"/>
      <c r="I378" s="16"/>
      <c r="J378" s="32"/>
      <c r="K378" s="41"/>
      <c r="M378" s="41"/>
      <c r="N378" s="41"/>
      <c r="O378" s="41"/>
      <c r="P378" s="41"/>
      <c r="Q378" s="41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</row>
    <row r="379" spans="1:33" s="12" customFormat="1">
      <c r="A379" s="16"/>
      <c r="B379" s="16"/>
      <c r="C379" s="16"/>
      <c r="D379" s="17"/>
      <c r="E379" s="16"/>
      <c r="F379" s="17"/>
      <c r="G379" s="16"/>
      <c r="H379" s="41"/>
      <c r="I379" s="16"/>
      <c r="J379" s="32"/>
      <c r="K379" s="41"/>
      <c r="M379" s="41"/>
      <c r="N379" s="41"/>
      <c r="O379" s="41"/>
      <c r="P379" s="41"/>
      <c r="Q379" s="41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</row>
    <row r="380" spans="1:33" s="12" customFormat="1">
      <c r="A380" s="16"/>
      <c r="B380" s="16"/>
      <c r="C380" s="16"/>
      <c r="D380" s="17"/>
      <c r="E380" s="16"/>
      <c r="F380" s="17"/>
      <c r="G380" s="16"/>
      <c r="H380" s="41"/>
      <c r="I380" s="16"/>
      <c r="J380" s="32"/>
      <c r="K380" s="41"/>
      <c r="M380" s="41"/>
      <c r="N380" s="41"/>
      <c r="O380" s="41"/>
      <c r="P380" s="41"/>
      <c r="Q380" s="41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</row>
    <row r="381" spans="1:33" s="12" customFormat="1">
      <c r="A381" s="16"/>
      <c r="B381" s="16"/>
      <c r="C381" s="16"/>
      <c r="D381" s="17"/>
      <c r="E381" s="16"/>
      <c r="F381" s="17"/>
      <c r="G381" s="16"/>
      <c r="H381" s="41"/>
      <c r="I381" s="16"/>
      <c r="J381" s="32"/>
      <c r="K381" s="41"/>
      <c r="M381" s="41"/>
      <c r="N381" s="41"/>
      <c r="O381" s="41"/>
      <c r="P381" s="41"/>
      <c r="Q381" s="41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</row>
    <row r="382" spans="1:33" s="12" customFormat="1">
      <c r="A382" s="16"/>
      <c r="B382" s="16"/>
      <c r="C382" s="16"/>
      <c r="D382" s="17"/>
      <c r="E382" s="16"/>
      <c r="F382" s="17"/>
      <c r="G382" s="16"/>
      <c r="H382" s="41"/>
      <c r="I382" s="16"/>
      <c r="J382" s="32"/>
      <c r="K382" s="41"/>
      <c r="M382" s="41"/>
      <c r="N382" s="41"/>
      <c r="O382" s="41"/>
      <c r="P382" s="41"/>
      <c r="Q382" s="41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</row>
    <row r="383" spans="1:33" s="12" customFormat="1">
      <c r="A383" s="16"/>
      <c r="B383" s="16"/>
      <c r="C383" s="16"/>
      <c r="D383" s="17"/>
      <c r="E383" s="16"/>
      <c r="F383" s="17"/>
      <c r="G383" s="16"/>
      <c r="H383" s="41"/>
      <c r="I383" s="16"/>
      <c r="J383" s="32"/>
      <c r="K383" s="41"/>
      <c r="M383" s="41"/>
      <c r="N383" s="41"/>
      <c r="O383" s="41"/>
      <c r="P383" s="41"/>
      <c r="Q383" s="41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</row>
    <row r="384" spans="1:33" s="12" customFormat="1">
      <c r="A384" s="16"/>
      <c r="B384" s="16"/>
      <c r="C384" s="16"/>
      <c r="D384" s="17"/>
      <c r="E384" s="16"/>
      <c r="F384" s="17"/>
      <c r="G384" s="16"/>
      <c r="H384" s="41"/>
      <c r="I384" s="16"/>
      <c r="J384" s="32"/>
      <c r="K384" s="41"/>
      <c r="M384" s="41"/>
      <c r="N384" s="41"/>
      <c r="O384" s="41"/>
      <c r="P384" s="41"/>
      <c r="Q384" s="41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  <row r="385" spans="1:33" s="12" customFormat="1">
      <c r="A385" s="16"/>
      <c r="B385" s="16"/>
      <c r="C385" s="16"/>
      <c r="D385" s="17"/>
      <c r="E385" s="16"/>
      <c r="F385" s="17"/>
      <c r="G385" s="16"/>
      <c r="H385" s="41"/>
      <c r="I385" s="16"/>
      <c r="J385" s="32"/>
      <c r="K385" s="41"/>
      <c r="M385" s="41"/>
      <c r="N385" s="41"/>
      <c r="O385" s="41"/>
      <c r="P385" s="41"/>
      <c r="Q385" s="41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  <row r="386" spans="1:33" s="12" customFormat="1">
      <c r="A386" s="16"/>
      <c r="B386" s="16"/>
      <c r="C386" s="16"/>
      <c r="D386" s="17"/>
      <c r="E386" s="16"/>
      <c r="F386" s="17"/>
      <c r="G386" s="16"/>
      <c r="H386" s="41"/>
      <c r="I386" s="16"/>
      <c r="J386" s="32"/>
      <c r="K386" s="41"/>
      <c r="M386" s="41"/>
      <c r="N386" s="41"/>
      <c r="O386" s="41"/>
      <c r="P386" s="41"/>
      <c r="Q386" s="41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  <row r="387" spans="1:33" s="12" customFormat="1">
      <c r="A387" s="16"/>
      <c r="B387" s="16"/>
      <c r="C387" s="16"/>
      <c r="D387" s="17"/>
      <c r="E387" s="16"/>
      <c r="F387" s="17"/>
      <c r="G387" s="16"/>
      <c r="H387" s="41"/>
      <c r="I387" s="16"/>
      <c r="J387" s="32"/>
      <c r="K387" s="41"/>
      <c r="M387" s="41"/>
      <c r="N387" s="41"/>
      <c r="O387" s="41"/>
      <c r="P387" s="41"/>
      <c r="Q387" s="41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</row>
    <row r="388" spans="1:33" s="12" customFormat="1">
      <c r="A388" s="16"/>
      <c r="B388" s="16"/>
      <c r="C388" s="16"/>
      <c r="D388" s="17"/>
      <c r="E388" s="16"/>
      <c r="F388" s="17"/>
      <c r="G388" s="16"/>
      <c r="H388" s="41"/>
      <c r="I388" s="16"/>
      <c r="J388" s="32"/>
      <c r="K388" s="41"/>
      <c r="M388" s="41"/>
      <c r="N388" s="41"/>
      <c r="O388" s="41"/>
      <c r="P388" s="41"/>
      <c r="Q388" s="41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</row>
    <row r="389" spans="1:33" s="12" customFormat="1">
      <c r="A389" s="16"/>
      <c r="B389" s="16"/>
      <c r="C389" s="16"/>
      <c r="D389" s="17"/>
      <c r="E389" s="16"/>
      <c r="F389" s="17"/>
      <c r="G389" s="16"/>
      <c r="H389" s="41"/>
      <c r="I389" s="16"/>
      <c r="J389" s="32"/>
      <c r="K389" s="41"/>
      <c r="M389" s="41"/>
      <c r="N389" s="41"/>
      <c r="O389" s="41"/>
      <c r="P389" s="41"/>
      <c r="Q389" s="41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</row>
    <row r="390" spans="1:33" s="12" customFormat="1">
      <c r="A390" s="16"/>
      <c r="B390" s="16"/>
      <c r="C390" s="16"/>
      <c r="D390" s="17"/>
      <c r="E390" s="16"/>
      <c r="F390" s="17"/>
      <c r="G390" s="16"/>
      <c r="H390" s="41"/>
      <c r="I390" s="16"/>
      <c r="J390" s="32"/>
      <c r="K390" s="41"/>
      <c r="M390" s="41"/>
      <c r="N390" s="41"/>
      <c r="O390" s="41"/>
      <c r="P390" s="41"/>
      <c r="Q390" s="41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</row>
    <row r="391" spans="1:33" s="12" customFormat="1">
      <c r="A391" s="16"/>
      <c r="B391" s="16"/>
      <c r="C391" s="16"/>
      <c r="D391" s="17"/>
      <c r="E391" s="16"/>
      <c r="F391" s="17"/>
      <c r="G391" s="16"/>
      <c r="H391" s="41"/>
      <c r="I391" s="16"/>
      <c r="J391" s="32"/>
      <c r="K391" s="41"/>
      <c r="M391" s="41"/>
      <c r="N391" s="41"/>
      <c r="O391" s="41"/>
      <c r="P391" s="41"/>
      <c r="Q391" s="41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</row>
    <row r="392" spans="1:33" s="12" customFormat="1">
      <c r="A392" s="16"/>
      <c r="B392" s="16"/>
      <c r="C392" s="16"/>
      <c r="D392" s="17"/>
      <c r="E392" s="16"/>
      <c r="F392" s="17"/>
      <c r="G392" s="16"/>
      <c r="H392" s="41"/>
      <c r="I392" s="16"/>
      <c r="J392" s="32"/>
      <c r="K392" s="41"/>
      <c r="M392" s="41"/>
      <c r="N392" s="41"/>
      <c r="O392" s="41"/>
      <c r="P392" s="41"/>
      <c r="Q392" s="41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  <row r="393" spans="1:33" s="12" customFormat="1">
      <c r="A393" s="16"/>
      <c r="B393" s="16"/>
      <c r="C393" s="16"/>
      <c r="D393" s="17"/>
      <c r="E393" s="16"/>
      <c r="F393" s="17"/>
      <c r="G393" s="16"/>
      <c r="H393" s="41"/>
      <c r="I393" s="16"/>
      <c r="J393" s="32"/>
      <c r="K393" s="41"/>
      <c r="M393" s="41"/>
      <c r="N393" s="41"/>
      <c r="O393" s="41"/>
      <c r="P393" s="41"/>
      <c r="Q393" s="41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</row>
    <row r="394" spans="1:33" s="12" customFormat="1">
      <c r="A394" s="16"/>
      <c r="B394" s="16"/>
      <c r="C394" s="16"/>
      <c r="D394" s="17"/>
      <c r="E394" s="16"/>
      <c r="F394" s="17"/>
      <c r="G394" s="16"/>
      <c r="H394" s="41"/>
      <c r="I394" s="16"/>
      <c r="J394" s="32"/>
      <c r="K394" s="41"/>
      <c r="M394" s="41"/>
      <c r="N394" s="41"/>
      <c r="O394" s="41"/>
      <c r="P394" s="41"/>
      <c r="Q394" s="41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</row>
    <row r="395" spans="1:33" s="12" customFormat="1">
      <c r="A395" s="16"/>
      <c r="B395" s="16"/>
      <c r="C395" s="16"/>
      <c r="D395" s="17"/>
      <c r="E395" s="16"/>
      <c r="F395" s="17"/>
      <c r="G395" s="16"/>
      <c r="H395" s="41"/>
      <c r="I395" s="16"/>
      <c r="J395" s="32"/>
      <c r="K395" s="41"/>
      <c r="M395" s="41"/>
      <c r="N395" s="41"/>
      <c r="O395" s="41"/>
      <c r="P395" s="41"/>
      <c r="Q395" s="41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</row>
    <row r="396" spans="1:33" s="12" customFormat="1">
      <c r="A396" s="16"/>
      <c r="B396" s="16"/>
      <c r="C396" s="16"/>
      <c r="D396" s="17"/>
      <c r="E396" s="16"/>
      <c r="F396" s="17"/>
      <c r="G396" s="16"/>
      <c r="H396" s="41"/>
      <c r="I396" s="16"/>
      <c r="J396" s="32"/>
      <c r="K396" s="41"/>
      <c r="M396" s="41"/>
      <c r="N396" s="41"/>
      <c r="O396" s="41"/>
      <c r="P396" s="41"/>
      <c r="Q396" s="41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</row>
    <row r="397" spans="1:33" s="12" customFormat="1">
      <c r="A397" s="16"/>
      <c r="B397" s="16"/>
      <c r="C397" s="16"/>
      <c r="D397" s="17"/>
      <c r="E397" s="16"/>
      <c r="F397" s="17"/>
      <c r="G397" s="16"/>
      <c r="H397" s="41"/>
      <c r="I397" s="16"/>
      <c r="J397" s="32"/>
      <c r="K397" s="41"/>
      <c r="M397" s="41"/>
      <c r="N397" s="41"/>
      <c r="O397" s="41"/>
      <c r="P397" s="41"/>
      <c r="Q397" s="41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</row>
    <row r="398" spans="1:33" s="12" customFormat="1">
      <c r="A398" s="16"/>
      <c r="B398" s="16"/>
      <c r="C398" s="16"/>
      <c r="D398" s="17"/>
      <c r="E398" s="16"/>
      <c r="F398" s="17"/>
      <c r="G398" s="16"/>
      <c r="H398" s="41"/>
      <c r="I398" s="16"/>
      <c r="J398" s="32"/>
      <c r="K398" s="41"/>
      <c r="M398" s="41"/>
      <c r="N398" s="41"/>
      <c r="O398" s="41"/>
      <c r="P398" s="41"/>
      <c r="Q398" s="41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</row>
    <row r="399" spans="1:33" s="12" customFormat="1">
      <c r="A399" s="16"/>
      <c r="B399" s="16"/>
      <c r="C399" s="16"/>
      <c r="D399" s="17"/>
      <c r="E399" s="16"/>
      <c r="F399" s="17"/>
      <c r="G399" s="16"/>
      <c r="H399" s="41"/>
      <c r="I399" s="16"/>
      <c r="J399" s="32"/>
      <c r="K399" s="41"/>
      <c r="M399" s="41"/>
      <c r="N399" s="41"/>
      <c r="O399" s="41"/>
      <c r="P399" s="41"/>
      <c r="Q399" s="41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</row>
    <row r="400" spans="1:33" s="12" customFormat="1">
      <c r="A400" s="16"/>
      <c r="B400" s="16"/>
      <c r="C400" s="16"/>
      <c r="D400" s="17"/>
      <c r="E400" s="16"/>
      <c r="F400" s="17"/>
      <c r="G400" s="16"/>
      <c r="H400" s="41"/>
      <c r="I400" s="16"/>
      <c r="J400" s="32"/>
      <c r="K400" s="41"/>
      <c r="M400" s="41"/>
      <c r="N400" s="41"/>
      <c r="O400" s="41"/>
      <c r="P400" s="41"/>
      <c r="Q400" s="41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</row>
    <row r="401" spans="1:33" s="12" customFormat="1">
      <c r="A401" s="16"/>
      <c r="B401" s="16"/>
      <c r="C401" s="16"/>
      <c r="D401" s="17"/>
      <c r="E401" s="16"/>
      <c r="F401" s="17"/>
      <c r="G401" s="16"/>
      <c r="H401" s="41"/>
      <c r="I401" s="16"/>
      <c r="J401" s="32"/>
      <c r="K401" s="41"/>
      <c r="M401" s="41"/>
      <c r="N401" s="41"/>
      <c r="O401" s="41"/>
      <c r="P401" s="41"/>
      <c r="Q401" s="41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</row>
    <row r="402" spans="1:33" s="12" customFormat="1">
      <c r="A402" s="16"/>
      <c r="B402" s="16"/>
      <c r="C402" s="16"/>
      <c r="D402" s="17"/>
      <c r="E402" s="16"/>
      <c r="F402" s="17"/>
      <c r="G402" s="16"/>
      <c r="H402" s="41"/>
      <c r="I402" s="16"/>
      <c r="J402" s="32"/>
      <c r="K402" s="41"/>
      <c r="M402" s="41"/>
      <c r="N402" s="41"/>
      <c r="O402" s="41"/>
      <c r="P402" s="41"/>
      <c r="Q402" s="41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</row>
    <row r="403" spans="1:33" s="12" customFormat="1">
      <c r="A403" s="16"/>
      <c r="B403" s="16"/>
      <c r="C403" s="16"/>
      <c r="D403" s="17"/>
      <c r="E403" s="16"/>
      <c r="F403" s="17"/>
      <c r="G403" s="16"/>
      <c r="H403" s="41"/>
      <c r="I403" s="16"/>
      <c r="J403" s="32"/>
      <c r="K403" s="41"/>
      <c r="M403" s="41"/>
      <c r="N403" s="41"/>
      <c r="O403" s="41"/>
      <c r="P403" s="41"/>
      <c r="Q403" s="41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</row>
    <row r="404" spans="1:33" s="12" customFormat="1">
      <c r="A404" s="16"/>
      <c r="B404" s="16"/>
      <c r="C404" s="16"/>
      <c r="D404" s="17"/>
      <c r="E404" s="16"/>
      <c r="F404" s="17"/>
      <c r="G404" s="16"/>
      <c r="H404" s="41"/>
      <c r="I404" s="16"/>
      <c r="J404" s="32"/>
      <c r="K404" s="41"/>
      <c r="M404" s="41"/>
      <c r="N404" s="41"/>
      <c r="O404" s="41"/>
      <c r="P404" s="41"/>
      <c r="Q404" s="41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</row>
    <row r="405" spans="1:33" s="12" customFormat="1">
      <c r="A405" s="16"/>
      <c r="B405" s="16"/>
      <c r="C405" s="16"/>
      <c r="D405" s="17"/>
      <c r="E405" s="16"/>
      <c r="F405" s="17"/>
      <c r="G405" s="16"/>
      <c r="H405" s="41"/>
      <c r="I405" s="16"/>
      <c r="J405" s="32"/>
      <c r="K405" s="41"/>
      <c r="M405" s="41"/>
      <c r="N405" s="41"/>
      <c r="O405" s="41"/>
      <c r="P405" s="41"/>
      <c r="Q405" s="41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</row>
    <row r="406" spans="1:33" s="12" customFormat="1">
      <c r="A406" s="16"/>
      <c r="B406" s="16"/>
      <c r="C406" s="16"/>
      <c r="D406" s="17"/>
      <c r="E406" s="16"/>
      <c r="F406" s="17"/>
      <c r="G406" s="16"/>
      <c r="H406" s="41"/>
      <c r="I406" s="16"/>
      <c r="J406" s="32"/>
      <c r="K406" s="41"/>
      <c r="M406" s="41"/>
      <c r="N406" s="41"/>
      <c r="O406" s="41"/>
      <c r="P406" s="41"/>
      <c r="Q406" s="41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</row>
    <row r="407" spans="1:33" s="12" customFormat="1">
      <c r="A407" s="16"/>
      <c r="B407" s="16"/>
      <c r="C407" s="16"/>
      <c r="D407" s="17"/>
      <c r="E407" s="16"/>
      <c r="F407" s="17"/>
      <c r="G407" s="16"/>
      <c r="H407" s="41"/>
      <c r="I407" s="16"/>
      <c r="J407" s="32"/>
      <c r="K407" s="41"/>
      <c r="M407" s="41"/>
      <c r="N407" s="41"/>
      <c r="O407" s="41"/>
      <c r="P407" s="41"/>
      <c r="Q407" s="41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</row>
    <row r="408" spans="1:33" s="12" customFormat="1">
      <c r="A408" s="16"/>
      <c r="B408" s="16"/>
      <c r="C408" s="16"/>
      <c r="D408" s="17"/>
      <c r="E408" s="16"/>
      <c r="F408" s="17"/>
      <c r="G408" s="16"/>
      <c r="H408" s="41"/>
      <c r="I408" s="16"/>
      <c r="J408" s="32"/>
      <c r="K408" s="41"/>
      <c r="M408" s="41"/>
      <c r="N408" s="41"/>
      <c r="O408" s="41"/>
      <c r="P408" s="41"/>
      <c r="Q408" s="41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</row>
    <row r="409" spans="1:33" s="12" customFormat="1">
      <c r="A409" s="16"/>
      <c r="B409" s="16"/>
      <c r="C409" s="16"/>
      <c r="D409" s="17"/>
      <c r="E409" s="16"/>
      <c r="F409" s="17"/>
      <c r="G409" s="16"/>
      <c r="H409" s="41"/>
      <c r="I409" s="16"/>
      <c r="J409" s="32"/>
      <c r="K409" s="41"/>
      <c r="M409" s="41"/>
      <c r="N409" s="41"/>
      <c r="O409" s="41"/>
      <c r="P409" s="41"/>
      <c r="Q409" s="41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</row>
    <row r="410" spans="1:33" s="12" customFormat="1">
      <c r="A410" s="16"/>
      <c r="B410" s="16"/>
      <c r="C410" s="16"/>
      <c r="D410" s="17"/>
      <c r="E410" s="16"/>
      <c r="F410" s="17"/>
      <c r="G410" s="16"/>
      <c r="H410" s="41"/>
      <c r="I410" s="16"/>
      <c r="J410" s="32"/>
      <c r="K410" s="41"/>
      <c r="M410" s="41"/>
      <c r="N410" s="41"/>
      <c r="O410" s="41"/>
      <c r="P410" s="41"/>
      <c r="Q410" s="41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</row>
    <row r="411" spans="1:33" s="12" customFormat="1">
      <c r="A411" s="16"/>
      <c r="B411" s="16"/>
      <c r="C411" s="16"/>
      <c r="D411" s="17"/>
      <c r="E411" s="16"/>
      <c r="F411" s="17"/>
      <c r="G411" s="16"/>
      <c r="H411" s="41"/>
      <c r="I411" s="16"/>
      <c r="J411" s="32"/>
      <c r="K411" s="41"/>
      <c r="M411" s="41"/>
      <c r="N411" s="41"/>
      <c r="O411" s="41"/>
      <c r="P411" s="41"/>
      <c r="Q411" s="41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</row>
    <row r="412" spans="1:33" s="12" customFormat="1">
      <c r="A412" s="16"/>
      <c r="B412" s="16"/>
      <c r="C412" s="16"/>
      <c r="D412" s="17"/>
      <c r="E412" s="16"/>
      <c r="F412" s="17"/>
      <c r="G412" s="16"/>
      <c r="H412" s="41"/>
      <c r="I412" s="16"/>
      <c r="J412" s="32"/>
      <c r="K412" s="41"/>
      <c r="M412" s="41"/>
      <c r="N412" s="41"/>
      <c r="O412" s="41"/>
      <c r="P412" s="41"/>
      <c r="Q412" s="41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</row>
    <row r="413" spans="1:33" s="12" customFormat="1">
      <c r="A413" s="16"/>
      <c r="B413" s="16"/>
      <c r="C413" s="16"/>
      <c r="D413" s="17"/>
      <c r="E413" s="16"/>
      <c r="F413" s="17"/>
      <c r="G413" s="16"/>
      <c r="H413" s="41"/>
      <c r="I413" s="16"/>
      <c r="J413" s="32"/>
      <c r="K413" s="41"/>
      <c r="M413" s="41"/>
      <c r="N413" s="41"/>
      <c r="O413" s="41"/>
      <c r="P413" s="41"/>
      <c r="Q413" s="41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</row>
    <row r="414" spans="1:33" s="12" customFormat="1">
      <c r="A414" s="16"/>
      <c r="B414" s="16"/>
      <c r="C414" s="16"/>
      <c r="D414" s="17"/>
      <c r="E414" s="16"/>
      <c r="F414" s="17"/>
      <c r="G414" s="16"/>
      <c r="H414" s="41"/>
      <c r="I414" s="16"/>
      <c r="J414" s="32"/>
      <c r="K414" s="41"/>
      <c r="M414" s="41"/>
      <c r="N414" s="41"/>
      <c r="O414" s="41"/>
      <c r="P414" s="41"/>
      <c r="Q414" s="41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</row>
    <row r="415" spans="1:33" s="12" customFormat="1">
      <c r="A415" s="16"/>
      <c r="B415" s="16"/>
      <c r="C415" s="16"/>
      <c r="D415" s="17"/>
      <c r="E415" s="16"/>
      <c r="F415" s="17"/>
      <c r="G415" s="16"/>
      <c r="H415" s="41"/>
      <c r="I415" s="16"/>
      <c r="J415" s="32"/>
      <c r="K415" s="41"/>
      <c r="M415" s="41"/>
      <c r="N415" s="41"/>
      <c r="O415" s="41"/>
      <c r="P415" s="41"/>
      <c r="Q415" s="41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</row>
    <row r="416" spans="1:33" s="12" customFormat="1">
      <c r="A416" s="16"/>
      <c r="B416" s="16"/>
      <c r="C416" s="16"/>
      <c r="D416" s="17"/>
      <c r="E416" s="16"/>
      <c r="F416" s="17"/>
      <c r="G416" s="16"/>
      <c r="H416" s="41"/>
      <c r="I416" s="16"/>
      <c r="J416" s="32"/>
      <c r="K416" s="41"/>
      <c r="M416" s="41"/>
      <c r="N416" s="41"/>
      <c r="O416" s="41"/>
      <c r="P416" s="41"/>
      <c r="Q416" s="41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</row>
    <row r="417" spans="1:33" s="12" customFormat="1">
      <c r="A417" s="16"/>
      <c r="B417" s="16"/>
      <c r="C417" s="16"/>
      <c r="D417" s="17"/>
      <c r="E417" s="16"/>
      <c r="F417" s="17"/>
      <c r="G417" s="16"/>
      <c r="H417" s="41"/>
      <c r="I417" s="16"/>
      <c r="J417" s="32"/>
      <c r="K417" s="41"/>
      <c r="M417" s="41"/>
      <c r="N417" s="41"/>
      <c r="O417" s="41"/>
      <c r="P417" s="41"/>
      <c r="Q417" s="41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</row>
    <row r="418" spans="1:33" s="12" customFormat="1">
      <c r="A418" s="16"/>
      <c r="B418" s="16"/>
      <c r="C418" s="16"/>
      <c r="D418" s="17"/>
      <c r="E418" s="16"/>
      <c r="F418" s="17"/>
      <c r="G418" s="16"/>
      <c r="H418" s="41"/>
      <c r="I418" s="16"/>
      <c r="J418" s="32"/>
      <c r="K418" s="41"/>
      <c r="M418" s="41"/>
      <c r="N418" s="41"/>
      <c r="O418" s="41"/>
      <c r="P418" s="41"/>
      <c r="Q418" s="41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</row>
    <row r="419" spans="1:33" s="12" customFormat="1">
      <c r="A419" s="16"/>
      <c r="B419" s="16"/>
      <c r="C419" s="16"/>
      <c r="D419" s="17"/>
      <c r="E419" s="16"/>
      <c r="F419" s="17"/>
      <c r="G419" s="16"/>
      <c r="H419" s="41"/>
      <c r="I419" s="16"/>
      <c r="J419" s="32"/>
      <c r="K419" s="41"/>
      <c r="M419" s="41"/>
      <c r="N419" s="41"/>
      <c r="O419" s="41"/>
      <c r="P419" s="41"/>
      <c r="Q419" s="41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</row>
    <row r="420" spans="1:33" s="12" customFormat="1">
      <c r="A420" s="16"/>
      <c r="B420" s="16"/>
      <c r="C420" s="16"/>
      <c r="D420" s="17"/>
      <c r="E420" s="16"/>
      <c r="F420" s="17"/>
      <c r="G420" s="16"/>
      <c r="H420" s="41"/>
      <c r="I420" s="16"/>
      <c r="J420" s="32"/>
      <c r="K420" s="41"/>
      <c r="M420" s="41"/>
      <c r="N420" s="41"/>
      <c r="O420" s="41"/>
      <c r="P420" s="41"/>
      <c r="Q420" s="41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</row>
    <row r="421" spans="1:33">
      <c r="H421" s="5"/>
      <c r="J421" s="15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</row>
    <row r="422" spans="1:33">
      <c r="H422" s="5"/>
      <c r="J422" s="15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</row>
    <row r="423" spans="1:33">
      <c r="H423" s="5"/>
      <c r="J423" s="15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</row>
    <row r="424" spans="1:33">
      <c r="H424" s="5"/>
      <c r="J424" s="15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</row>
    <row r="425" spans="1:33">
      <c r="H425" s="5"/>
      <c r="J425" s="15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</row>
    <row r="426" spans="1:33">
      <c r="H426" s="5"/>
      <c r="J426" s="15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</row>
    <row r="427" spans="1:33">
      <c r="H427" s="5"/>
      <c r="J427" s="15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</row>
    <row r="428" spans="1:33">
      <c r="H428" s="5"/>
      <c r="J428" s="15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</row>
    <row r="429" spans="1:33">
      <c r="H429" s="5"/>
      <c r="J429" s="15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</row>
    <row r="430" spans="1:33">
      <c r="H430" s="5"/>
      <c r="J430" s="15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</row>
    <row r="431" spans="1:33">
      <c r="H431" s="5"/>
      <c r="J431" s="15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</row>
    <row r="432" spans="1:33">
      <c r="H432" s="5"/>
      <c r="J432" s="15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</row>
    <row r="433" spans="8:33">
      <c r="H433" s="5"/>
      <c r="J433" s="15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</row>
    <row r="434" spans="8:33">
      <c r="H434" s="5"/>
      <c r="J434" s="15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</row>
    <row r="435" spans="8:33">
      <c r="H435" s="5"/>
      <c r="J435" s="1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</row>
    <row r="436" spans="8:33">
      <c r="H436" s="5"/>
      <c r="J436" s="15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</row>
    <row r="437" spans="8:33">
      <c r="H437" s="5"/>
      <c r="J437" s="15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</row>
    <row r="438" spans="8:33">
      <c r="H438" s="5"/>
      <c r="J438" s="15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</row>
    <row r="439" spans="8:33">
      <c r="H439" s="5"/>
      <c r="J439" s="15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</row>
    <row r="440" spans="8:33">
      <c r="H440" s="5"/>
      <c r="J440" s="15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</row>
    <row r="441" spans="8:33">
      <c r="H441" s="5"/>
      <c r="J441" s="15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</row>
    <row r="442" spans="8:33">
      <c r="H442" s="5"/>
      <c r="J442" s="15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</row>
    <row r="443" spans="8:33">
      <c r="H443" s="5"/>
      <c r="J443" s="15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</row>
    <row r="444" spans="8:33">
      <c r="H444" s="5"/>
      <c r="J444" s="15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</row>
    <row r="445" spans="8:33">
      <c r="H445" s="5"/>
      <c r="J445" s="15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</row>
    <row r="446" spans="8:33">
      <c r="H446" s="5"/>
      <c r="J446" s="15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</row>
    <row r="447" spans="8:33">
      <c r="H447" s="5"/>
      <c r="J447" s="15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</row>
    <row r="448" spans="8:33">
      <c r="H448" s="5"/>
      <c r="J448" s="15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</row>
    <row r="449" spans="8:33">
      <c r="H449" s="5"/>
      <c r="J449" s="15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</row>
    <row r="450" spans="8:33">
      <c r="H450" s="5"/>
      <c r="J450" s="15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</row>
    <row r="451" spans="8:33">
      <c r="H451" s="5"/>
      <c r="J451" s="15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</row>
    <row r="452" spans="8:33">
      <c r="H452" s="5"/>
      <c r="J452" s="15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</row>
    <row r="453" spans="8:33">
      <c r="H453" s="5"/>
      <c r="J453" s="15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</row>
    <row r="454" spans="8:33">
      <c r="H454" s="5"/>
      <c r="J454" s="15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</row>
    <row r="455" spans="8:33">
      <c r="H455" s="5"/>
      <c r="J455" s="15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</row>
    <row r="456" spans="8:33">
      <c r="H456" s="5"/>
      <c r="J456" s="15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</row>
    <row r="457" spans="8:33">
      <c r="H457" s="5"/>
      <c r="J457" s="15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</row>
    <row r="458" spans="8:33">
      <c r="H458" s="5"/>
      <c r="J458" s="15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</row>
    <row r="459" spans="8:33">
      <c r="H459" s="5"/>
      <c r="J459" s="15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</row>
    <row r="460" spans="8:33">
      <c r="H460" s="5"/>
      <c r="J460" s="15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</row>
    <row r="461" spans="8:33">
      <c r="H461" s="5"/>
      <c r="J461" s="15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</row>
    <row r="462" spans="8:33">
      <c r="H462" s="5"/>
      <c r="J462" s="15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</row>
    <row r="463" spans="8:33">
      <c r="H463" s="5"/>
      <c r="J463" s="15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</row>
    <row r="464" spans="8:33"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</row>
    <row r="465" spans="21:33"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</row>
    <row r="466" spans="21:33"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</row>
    <row r="467" spans="21:33"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</row>
    <row r="468" spans="21:33"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</row>
    <row r="469" spans="21:33"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</row>
    <row r="470" spans="21:33"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</row>
    <row r="471" spans="21:33"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</row>
    <row r="472" spans="21:33"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</row>
    <row r="473" spans="21:33"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</row>
    <row r="474" spans="21:33"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</row>
    <row r="475" spans="21:33"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</row>
    <row r="476" spans="21:33"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</row>
    <row r="477" spans="21:33"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</row>
    <row r="478" spans="21:33"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</row>
    <row r="479" spans="21:33"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</row>
    <row r="480" spans="21:33"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</row>
    <row r="481" spans="21:33"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</row>
    <row r="482" spans="21:33"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</row>
    <row r="483" spans="21:33"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</row>
    <row r="484" spans="21:33"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</row>
    <row r="485" spans="21:33"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</row>
    <row r="486" spans="21:33"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</row>
    <row r="487" spans="21:33"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</row>
    <row r="488" spans="21:33"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</row>
    <row r="489" spans="21:33"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</row>
    <row r="490" spans="21:33"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</row>
    <row r="491" spans="21:33"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</row>
    <row r="492" spans="21:33"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</row>
    <row r="493" spans="21:33"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</row>
    <row r="494" spans="21:33"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</row>
    <row r="495" spans="21:33"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</row>
    <row r="496" spans="21:33"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</row>
    <row r="497" spans="21:33"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</row>
    <row r="498" spans="21:33"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</row>
    <row r="499" spans="21:33"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</row>
    <row r="500" spans="21:33"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</row>
    <row r="501" spans="21:33"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</row>
    <row r="502" spans="21:33"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</row>
    <row r="503" spans="21:33"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</row>
    <row r="504" spans="21:33"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</row>
    <row r="505" spans="21:33"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</row>
    <row r="506" spans="21:33"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</row>
    <row r="507" spans="21:33"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</row>
    <row r="508" spans="21:33"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</row>
    <row r="509" spans="21:33"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</row>
    <row r="510" spans="21:33"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</row>
    <row r="511" spans="21:33"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</row>
    <row r="512" spans="21:33"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</row>
    <row r="513" spans="21:33"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</row>
    <row r="514" spans="21:33"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</row>
    <row r="515" spans="21:33"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</row>
    <row r="516" spans="21:33"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</row>
    <row r="517" spans="21:33"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</row>
    <row r="518" spans="21:33"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</row>
    <row r="519" spans="21:33"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</row>
    <row r="520" spans="21:33"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</row>
    <row r="521" spans="21:33"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</row>
    <row r="522" spans="21:33"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</row>
    <row r="523" spans="21:33"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</row>
    <row r="524" spans="21:33"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</row>
    <row r="525" spans="21:33"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</row>
    <row r="526" spans="21:33"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</row>
    <row r="527" spans="21:33"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</row>
    <row r="528" spans="21:33"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</row>
    <row r="529" spans="21:33"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</row>
    <row r="530" spans="21:33"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</row>
    <row r="531" spans="21:33"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</row>
    <row r="532" spans="21:33"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</row>
    <row r="533" spans="21:33"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</row>
    <row r="534" spans="21:33"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</row>
    <row r="535" spans="21:33"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</row>
    <row r="536" spans="21:33"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</row>
    <row r="537" spans="21:33"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</row>
    <row r="538" spans="21:33"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</row>
    <row r="539" spans="21:33"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</row>
    <row r="540" spans="21:33"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</row>
    <row r="541" spans="21:33"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</row>
    <row r="542" spans="21:33"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</row>
    <row r="543" spans="21:33"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</row>
    <row r="544" spans="21:33"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</row>
    <row r="545" spans="21:33"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</row>
    <row r="546" spans="21:33"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</row>
    <row r="547" spans="21:33"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</row>
    <row r="548" spans="21:33"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</row>
    <row r="549" spans="21:33"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</row>
    <row r="550" spans="21:33"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</row>
    <row r="551" spans="21:33"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</row>
    <row r="552" spans="21:33"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</row>
    <row r="553" spans="21:33"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</row>
    <row r="554" spans="21:33"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</row>
    <row r="555" spans="21:33"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</row>
    <row r="556" spans="21:33"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</row>
    <row r="557" spans="21:33"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</row>
    <row r="558" spans="21:33"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</row>
    <row r="559" spans="21:33"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</row>
    <row r="560" spans="21:33"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</row>
    <row r="561" spans="21:33"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</row>
    <row r="562" spans="21:33"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</row>
    <row r="563" spans="21:33"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</row>
    <row r="564" spans="21:33"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</row>
    <row r="565" spans="21:33"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</row>
    <row r="566" spans="21:33"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</row>
    <row r="567" spans="21:33"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</row>
    <row r="568" spans="21:33"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</row>
    <row r="569" spans="21:33"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</row>
    <row r="570" spans="21:33"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</row>
    <row r="571" spans="21:33"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</row>
    <row r="572" spans="21:33"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</row>
    <row r="573" spans="21:33"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</row>
    <row r="574" spans="21:33"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</row>
    <row r="575" spans="21:33"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</row>
    <row r="576" spans="21:33"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</row>
    <row r="577" spans="21:33"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</row>
    <row r="578" spans="21:33"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</row>
    <row r="579" spans="21:33"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</row>
    <row r="580" spans="21:33"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</row>
    <row r="581" spans="21:33"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</row>
    <row r="582" spans="21:33"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</row>
    <row r="583" spans="21:33"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</row>
  </sheetData>
  <sortState ref="S2:AD121">
    <sortCondition descending="1" ref="S2:S121"/>
  </sortState>
  <pageMargins left="0.7" right="0.7" top="0.75" bottom="0.75" header="0.3" footer="0.3"/>
  <pageSetup paperSize="9" orientation="portrait" horizontalDpi="4294967293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zoomScale="90" zoomScaleNormal="90" zoomScalePageLayoutView="90" workbookViewId="0"/>
  </sheetViews>
  <sheetFormatPr baseColWidth="10" defaultColWidth="8.7109375" defaultRowHeight="13" x14ac:dyDescent="0"/>
  <cols>
    <col min="1" max="1" width="3.7109375" style="75" customWidth="1"/>
    <col min="2" max="2" width="3.42578125" style="75" customWidth="1"/>
    <col min="3" max="3" width="5.42578125" style="75" customWidth="1"/>
    <col min="4" max="4" width="24.28515625" style="76" customWidth="1"/>
    <col min="5" max="5" width="1.28515625" style="75" customWidth="1"/>
    <col min="6" max="6" width="21.7109375" style="76" customWidth="1"/>
    <col min="7" max="7" width="3.5703125" style="75" customWidth="1"/>
    <col min="8" max="8" width="1.42578125" style="75" customWidth="1"/>
    <col min="9" max="9" width="3.7109375" style="75" customWidth="1"/>
    <col min="10" max="10" width="14.85546875" style="78" customWidth="1"/>
    <col min="11" max="11" width="6.5703125" style="43" customWidth="1"/>
    <col min="12" max="12" width="8.7109375" style="78"/>
    <col min="13" max="13" width="22.42578125" style="78" customWidth="1"/>
    <col min="14" max="17" width="8.7109375" style="78"/>
    <col min="18" max="19" width="3.5703125" style="16" customWidth="1"/>
    <col min="20" max="21" width="3.5703125" style="12" customWidth="1"/>
  </cols>
  <sheetData>
    <row r="1" spans="1:21" s="8" customFormat="1" ht="17">
      <c r="A1" s="88" t="s">
        <v>614</v>
      </c>
      <c r="B1" s="68"/>
      <c r="C1" s="67"/>
      <c r="D1" s="68"/>
      <c r="E1" s="68"/>
      <c r="F1" s="68"/>
      <c r="G1" s="71"/>
      <c r="H1" s="68"/>
      <c r="I1" s="68"/>
      <c r="J1" s="71"/>
      <c r="K1" s="69"/>
      <c r="L1" s="71"/>
      <c r="M1" s="71"/>
      <c r="N1" s="71"/>
      <c r="O1" s="71"/>
      <c r="P1" s="71"/>
      <c r="Q1" s="71"/>
      <c r="R1" s="68"/>
      <c r="S1" s="68"/>
      <c r="T1" s="71"/>
      <c r="U1" s="71"/>
    </row>
    <row r="2" spans="1:21">
      <c r="A2" s="19"/>
      <c r="B2" s="19"/>
      <c r="C2" s="19"/>
      <c r="D2" s="20"/>
      <c r="E2" s="31"/>
      <c r="F2" s="20"/>
      <c r="G2" s="19"/>
      <c r="H2" s="19"/>
      <c r="I2" s="19"/>
      <c r="J2" s="19"/>
      <c r="K2" s="45"/>
      <c r="L2" s="12"/>
      <c r="M2" s="13" t="s">
        <v>498</v>
      </c>
      <c r="N2" s="16" t="s">
        <v>430</v>
      </c>
      <c r="O2" s="16" t="s">
        <v>425</v>
      </c>
      <c r="P2" s="16" t="s">
        <v>428</v>
      </c>
      <c r="Q2" s="16" t="s">
        <v>429</v>
      </c>
    </row>
    <row r="3" spans="1:21">
      <c r="A3" s="16">
        <v>29</v>
      </c>
      <c r="B3" s="16">
        <v>8</v>
      </c>
      <c r="C3" s="16">
        <v>1987</v>
      </c>
      <c r="D3" s="14" t="s">
        <v>282</v>
      </c>
      <c r="E3" s="24" t="s">
        <v>272</v>
      </c>
      <c r="F3" s="17" t="s">
        <v>287</v>
      </c>
      <c r="G3" s="16">
        <v>5</v>
      </c>
      <c r="H3" s="24" t="s">
        <v>272</v>
      </c>
      <c r="I3" s="16">
        <v>4</v>
      </c>
      <c r="J3" s="12"/>
      <c r="K3" s="41">
        <v>1236</v>
      </c>
      <c r="L3" s="12"/>
      <c r="M3" s="17" t="s">
        <v>282</v>
      </c>
      <c r="N3" s="16">
        <v>12</v>
      </c>
      <c r="O3" s="16">
        <v>27</v>
      </c>
      <c r="P3" s="27">
        <v>11</v>
      </c>
      <c r="Q3" s="141">
        <f t="shared" ref="Q3:Q4" si="0">PRODUCT(P3/O3)</f>
        <v>0.40740740740740738</v>
      </c>
    </row>
    <row r="4" spans="1:21">
      <c r="A4" s="16"/>
      <c r="B4" s="16"/>
      <c r="C4" s="16"/>
      <c r="D4" s="12"/>
      <c r="E4" s="24"/>
      <c r="F4" s="17"/>
      <c r="G4" s="29"/>
      <c r="H4" s="24"/>
      <c r="I4" s="29"/>
      <c r="J4" s="12"/>
      <c r="K4" s="82"/>
      <c r="L4" s="12"/>
      <c r="M4" s="17" t="s">
        <v>369</v>
      </c>
      <c r="N4" s="16">
        <v>5</v>
      </c>
      <c r="O4" s="16">
        <v>12</v>
      </c>
      <c r="P4" s="27">
        <v>9</v>
      </c>
      <c r="Q4" s="141">
        <f t="shared" si="0"/>
        <v>0.75</v>
      </c>
    </row>
    <row r="5" spans="1:21">
      <c r="A5" s="22"/>
      <c r="B5" s="22"/>
      <c r="C5" s="22"/>
      <c r="D5" s="20"/>
      <c r="E5" s="25"/>
      <c r="F5" s="21"/>
      <c r="G5" s="22"/>
      <c r="H5" s="22"/>
      <c r="I5" s="22"/>
      <c r="J5" s="19"/>
      <c r="K5" s="44"/>
      <c r="L5" s="12"/>
      <c r="M5" s="17" t="s">
        <v>334</v>
      </c>
      <c r="N5" s="16">
        <v>5</v>
      </c>
      <c r="O5" s="16">
        <v>11</v>
      </c>
      <c r="P5" s="27">
        <v>8</v>
      </c>
      <c r="Q5" s="141">
        <f>PRODUCT(P5/O5)</f>
        <v>0.72727272727272729</v>
      </c>
    </row>
    <row r="6" spans="1:21">
      <c r="A6" s="16">
        <v>27</v>
      </c>
      <c r="B6" s="16">
        <v>8</v>
      </c>
      <c r="C6" s="16">
        <v>1988</v>
      </c>
      <c r="D6" s="17" t="s">
        <v>280</v>
      </c>
      <c r="E6" s="24" t="s">
        <v>272</v>
      </c>
      <c r="F6" s="14" t="s">
        <v>20</v>
      </c>
      <c r="G6" s="16">
        <v>0</v>
      </c>
      <c r="H6" s="24" t="s">
        <v>272</v>
      </c>
      <c r="I6" s="16">
        <v>6</v>
      </c>
      <c r="J6" s="12"/>
      <c r="K6" s="41">
        <v>2075</v>
      </c>
      <c r="L6" s="12"/>
      <c r="M6" s="81" t="s">
        <v>345</v>
      </c>
      <c r="N6" s="16">
        <v>7</v>
      </c>
      <c r="O6" s="16">
        <v>17</v>
      </c>
      <c r="P6" s="27">
        <v>8</v>
      </c>
      <c r="Q6" s="141">
        <f>PRODUCT(P6/O6)</f>
        <v>0.47058823529411764</v>
      </c>
    </row>
    <row r="7" spans="1:21">
      <c r="A7" s="16">
        <v>28</v>
      </c>
      <c r="B7" s="16">
        <v>8</v>
      </c>
      <c r="C7" s="16">
        <v>1988</v>
      </c>
      <c r="D7" s="14" t="s">
        <v>20</v>
      </c>
      <c r="E7" s="24" t="s">
        <v>272</v>
      </c>
      <c r="F7" s="17" t="s">
        <v>280</v>
      </c>
      <c r="G7" s="16">
        <v>6</v>
      </c>
      <c r="H7" s="24" t="s">
        <v>272</v>
      </c>
      <c r="I7" s="16">
        <v>3</v>
      </c>
      <c r="J7" s="12"/>
      <c r="K7" s="41">
        <v>2260</v>
      </c>
      <c r="L7" s="12"/>
      <c r="M7" s="17" t="s">
        <v>286</v>
      </c>
      <c r="N7" s="16">
        <v>4</v>
      </c>
      <c r="O7" s="16">
        <v>9</v>
      </c>
      <c r="P7" s="27">
        <v>6</v>
      </c>
      <c r="Q7" s="141">
        <f>PRODUCT(P7/O7)</f>
        <v>0.66666666666666663</v>
      </c>
    </row>
    <row r="8" spans="1:21">
      <c r="A8" s="16"/>
      <c r="B8" s="16"/>
      <c r="C8" s="16"/>
      <c r="D8" s="17"/>
      <c r="E8" s="24"/>
      <c r="F8" s="17"/>
      <c r="G8" s="16"/>
      <c r="H8" s="16"/>
      <c r="I8" s="16"/>
      <c r="J8" s="12"/>
      <c r="K8" s="82"/>
      <c r="L8" s="12"/>
      <c r="M8" s="81" t="s">
        <v>288</v>
      </c>
      <c r="N8" s="16">
        <v>4</v>
      </c>
      <c r="O8" s="16">
        <v>10</v>
      </c>
      <c r="P8" s="27">
        <v>4</v>
      </c>
      <c r="Q8" s="141">
        <f t="shared" ref="Q8:Q20" si="1">PRODUCT(P8/O8)</f>
        <v>0.4</v>
      </c>
    </row>
    <row r="9" spans="1:21">
      <c r="A9" s="22"/>
      <c r="B9" s="22"/>
      <c r="C9" s="22"/>
      <c r="D9" s="20"/>
      <c r="E9" s="25"/>
      <c r="F9" s="23"/>
      <c r="G9" s="33"/>
      <c r="H9" s="25"/>
      <c r="I9" s="33"/>
      <c r="J9" s="19"/>
      <c r="K9" s="92"/>
      <c r="L9" s="12"/>
      <c r="M9" s="81" t="s">
        <v>20</v>
      </c>
      <c r="N9" s="16">
        <v>2</v>
      </c>
      <c r="O9" s="16">
        <v>4</v>
      </c>
      <c r="P9" s="27">
        <v>3</v>
      </c>
      <c r="Q9" s="141">
        <f t="shared" si="1"/>
        <v>0.75</v>
      </c>
    </row>
    <row r="10" spans="1:21">
      <c r="A10" s="16">
        <v>2</v>
      </c>
      <c r="B10" s="16">
        <v>9</v>
      </c>
      <c r="C10" s="16">
        <v>1989</v>
      </c>
      <c r="D10" s="17" t="s">
        <v>289</v>
      </c>
      <c r="E10" s="24" t="s">
        <v>272</v>
      </c>
      <c r="F10" s="14" t="s">
        <v>282</v>
      </c>
      <c r="G10" s="16">
        <v>6</v>
      </c>
      <c r="H10" s="24" t="s">
        <v>272</v>
      </c>
      <c r="I10" s="16">
        <v>11</v>
      </c>
      <c r="J10" s="12"/>
      <c r="K10" s="41">
        <v>2402</v>
      </c>
      <c r="L10" s="12"/>
      <c r="M10" s="81" t="s">
        <v>285</v>
      </c>
      <c r="N10" s="16">
        <v>2</v>
      </c>
      <c r="O10" s="16">
        <v>4</v>
      </c>
      <c r="P10" s="27">
        <v>3</v>
      </c>
      <c r="Q10" s="141">
        <f t="shared" si="1"/>
        <v>0.75</v>
      </c>
    </row>
    <row r="11" spans="1:21">
      <c r="A11" s="16">
        <v>3</v>
      </c>
      <c r="B11" s="16">
        <v>9</v>
      </c>
      <c r="C11" s="16">
        <v>1989</v>
      </c>
      <c r="D11" s="14" t="s">
        <v>282</v>
      </c>
      <c r="E11" s="24" t="s">
        <v>272</v>
      </c>
      <c r="F11" s="17" t="s">
        <v>289</v>
      </c>
      <c r="G11" s="16">
        <v>18</v>
      </c>
      <c r="H11" s="24" t="s">
        <v>272</v>
      </c>
      <c r="I11" s="16">
        <v>3</v>
      </c>
      <c r="J11" s="12"/>
      <c r="K11" s="41">
        <v>1844</v>
      </c>
      <c r="L11" s="12"/>
      <c r="M11" s="17" t="s">
        <v>281</v>
      </c>
      <c r="N11" s="16">
        <v>3</v>
      </c>
      <c r="O11" s="16">
        <v>6</v>
      </c>
      <c r="P11" s="27">
        <v>3</v>
      </c>
      <c r="Q11" s="141">
        <f t="shared" si="1"/>
        <v>0.5</v>
      </c>
    </row>
    <row r="12" spans="1:21">
      <c r="A12" s="16"/>
      <c r="B12" s="16"/>
      <c r="C12" s="16"/>
      <c r="D12" s="17"/>
      <c r="E12" s="24"/>
      <c r="F12" s="17"/>
      <c r="G12" s="16"/>
      <c r="H12" s="16"/>
      <c r="I12" s="16"/>
      <c r="J12" s="12"/>
      <c r="K12" s="82"/>
      <c r="L12" s="12"/>
      <c r="M12" s="81" t="s">
        <v>122</v>
      </c>
      <c r="N12" s="16">
        <v>3</v>
      </c>
      <c r="O12" s="16">
        <v>7</v>
      </c>
      <c r="P12" s="27">
        <v>3</v>
      </c>
      <c r="Q12" s="141">
        <f t="shared" si="1"/>
        <v>0.42857142857142855</v>
      </c>
    </row>
    <row r="13" spans="1:21">
      <c r="A13" s="22"/>
      <c r="B13" s="22"/>
      <c r="C13" s="22"/>
      <c r="D13" s="20"/>
      <c r="E13" s="25"/>
      <c r="F13" s="23"/>
      <c r="G13" s="22"/>
      <c r="H13" s="25"/>
      <c r="I13" s="22"/>
      <c r="J13" s="19"/>
      <c r="K13" s="44"/>
      <c r="L13" s="12"/>
      <c r="M13" s="81" t="s">
        <v>197</v>
      </c>
      <c r="N13" s="16">
        <v>1</v>
      </c>
      <c r="O13" s="16">
        <v>2</v>
      </c>
      <c r="P13" s="27">
        <v>2</v>
      </c>
      <c r="Q13" s="141">
        <f t="shared" si="1"/>
        <v>1</v>
      </c>
    </row>
    <row r="14" spans="1:21">
      <c r="A14" s="16">
        <v>1</v>
      </c>
      <c r="B14" s="16">
        <v>9</v>
      </c>
      <c r="C14" s="16">
        <v>1990</v>
      </c>
      <c r="D14" s="14" t="s">
        <v>282</v>
      </c>
      <c r="E14" s="24" t="s">
        <v>272</v>
      </c>
      <c r="F14" s="17" t="s">
        <v>20</v>
      </c>
      <c r="G14" s="16">
        <v>11</v>
      </c>
      <c r="H14" s="24" t="s">
        <v>272</v>
      </c>
      <c r="I14" s="16">
        <v>7</v>
      </c>
      <c r="J14" s="12"/>
      <c r="K14" s="41">
        <v>1945</v>
      </c>
      <c r="L14" s="12"/>
      <c r="M14" s="81" t="s">
        <v>344</v>
      </c>
      <c r="N14" s="16">
        <v>2</v>
      </c>
      <c r="O14" s="16">
        <v>3</v>
      </c>
      <c r="P14" s="27">
        <v>2</v>
      </c>
      <c r="Q14" s="141">
        <f t="shared" si="1"/>
        <v>0.66666666666666663</v>
      </c>
    </row>
    <row r="15" spans="1:21">
      <c r="A15" s="16">
        <v>2</v>
      </c>
      <c r="B15" s="16">
        <v>9</v>
      </c>
      <c r="C15" s="16">
        <v>1990</v>
      </c>
      <c r="D15" s="14" t="s">
        <v>20</v>
      </c>
      <c r="E15" s="24" t="s">
        <v>272</v>
      </c>
      <c r="F15" s="17" t="s">
        <v>282</v>
      </c>
      <c r="G15" s="16">
        <v>6</v>
      </c>
      <c r="H15" s="24" t="s">
        <v>272</v>
      </c>
      <c r="I15" s="16">
        <v>3</v>
      </c>
      <c r="J15" s="12"/>
      <c r="K15" s="41">
        <v>1941</v>
      </c>
      <c r="L15" s="12"/>
      <c r="M15" s="17" t="s">
        <v>370</v>
      </c>
      <c r="N15" s="16">
        <v>3</v>
      </c>
      <c r="O15" s="16">
        <v>7</v>
      </c>
      <c r="P15" s="27">
        <v>2</v>
      </c>
      <c r="Q15" s="141">
        <f t="shared" si="1"/>
        <v>0.2857142857142857</v>
      </c>
    </row>
    <row r="16" spans="1:21">
      <c r="A16" s="16"/>
      <c r="B16" s="16"/>
      <c r="C16" s="16"/>
      <c r="D16" s="17"/>
      <c r="E16" s="24"/>
      <c r="F16" s="17"/>
      <c r="G16" s="16"/>
      <c r="H16" s="24"/>
      <c r="I16" s="16"/>
      <c r="J16" s="12"/>
      <c r="K16" s="82"/>
      <c r="L16" s="12"/>
      <c r="M16" s="81" t="s">
        <v>125</v>
      </c>
      <c r="N16" s="16">
        <v>1</v>
      </c>
      <c r="O16" s="16">
        <v>1</v>
      </c>
      <c r="P16" s="27">
        <v>1</v>
      </c>
      <c r="Q16" s="141">
        <f t="shared" si="1"/>
        <v>1</v>
      </c>
    </row>
    <row r="17" spans="1:17">
      <c r="A17" s="22"/>
      <c r="B17" s="22"/>
      <c r="C17" s="22"/>
      <c r="D17" s="20"/>
      <c r="E17" s="25"/>
      <c r="F17" s="23"/>
      <c r="G17" s="22"/>
      <c r="H17" s="25"/>
      <c r="I17" s="22"/>
      <c r="J17" s="19"/>
      <c r="K17" s="44"/>
      <c r="L17" s="12"/>
      <c r="M17" s="81" t="s">
        <v>158</v>
      </c>
      <c r="N17" s="16">
        <v>3</v>
      </c>
      <c r="O17" s="16">
        <v>7</v>
      </c>
      <c r="P17" s="27">
        <v>1</v>
      </c>
      <c r="Q17" s="141">
        <f t="shared" si="1"/>
        <v>0.14285714285714285</v>
      </c>
    </row>
    <row r="18" spans="1:17">
      <c r="A18" s="16">
        <v>31</v>
      </c>
      <c r="B18" s="16">
        <v>8</v>
      </c>
      <c r="C18" s="16">
        <v>1991</v>
      </c>
      <c r="D18" s="17" t="s">
        <v>369</v>
      </c>
      <c r="E18" s="24" t="s">
        <v>272</v>
      </c>
      <c r="F18" s="14" t="s">
        <v>282</v>
      </c>
      <c r="G18" s="16">
        <v>4</v>
      </c>
      <c r="H18" s="24" t="s">
        <v>272</v>
      </c>
      <c r="I18" s="16">
        <v>7</v>
      </c>
      <c r="J18" s="12"/>
      <c r="K18" s="41">
        <v>2247</v>
      </c>
      <c r="L18" s="12"/>
      <c r="M18" s="81" t="s">
        <v>280</v>
      </c>
      <c r="N18" s="16">
        <v>1</v>
      </c>
      <c r="O18" s="16">
        <v>2</v>
      </c>
      <c r="P18" s="27">
        <v>0</v>
      </c>
      <c r="Q18" s="141">
        <f t="shared" si="1"/>
        <v>0</v>
      </c>
    </row>
    <row r="19" spans="1:17">
      <c r="A19" s="16">
        <v>1</v>
      </c>
      <c r="B19" s="16">
        <v>9</v>
      </c>
      <c r="C19" s="16">
        <v>1991</v>
      </c>
      <c r="D19" s="17" t="s">
        <v>282</v>
      </c>
      <c r="E19" s="24" t="s">
        <v>272</v>
      </c>
      <c r="F19" s="14" t="s">
        <v>369</v>
      </c>
      <c r="G19" s="16">
        <v>4</v>
      </c>
      <c r="H19" s="24" t="s">
        <v>272</v>
      </c>
      <c r="I19" s="16">
        <v>20</v>
      </c>
      <c r="J19" s="12"/>
      <c r="K19" s="41">
        <v>2299</v>
      </c>
      <c r="L19" s="12"/>
      <c r="M19" s="81" t="s">
        <v>289</v>
      </c>
      <c r="N19" s="16">
        <v>1</v>
      </c>
      <c r="O19" s="16">
        <v>2</v>
      </c>
      <c r="P19" s="27">
        <v>0</v>
      </c>
      <c r="Q19" s="141">
        <f t="shared" si="1"/>
        <v>0</v>
      </c>
    </row>
    <row r="20" spans="1:17">
      <c r="A20" s="16"/>
      <c r="B20" s="16"/>
      <c r="C20" s="16"/>
      <c r="D20" s="17"/>
      <c r="E20" s="16"/>
      <c r="F20" s="17"/>
      <c r="G20" s="16"/>
      <c r="H20" s="16"/>
      <c r="I20" s="16"/>
      <c r="J20" s="12"/>
      <c r="K20" s="41"/>
      <c r="L20" s="12"/>
      <c r="M20" s="17" t="s">
        <v>287</v>
      </c>
      <c r="N20" s="16">
        <v>1</v>
      </c>
      <c r="O20" s="16">
        <v>1</v>
      </c>
      <c r="P20" s="27">
        <v>0</v>
      </c>
      <c r="Q20" s="141">
        <f t="shared" si="1"/>
        <v>0</v>
      </c>
    </row>
    <row r="21" spans="1:17">
      <c r="A21" s="22"/>
      <c r="B21" s="22"/>
      <c r="C21" s="22"/>
      <c r="D21" s="20"/>
      <c r="E21" s="25"/>
      <c r="F21" s="23"/>
      <c r="G21" s="22"/>
      <c r="H21" s="25"/>
      <c r="I21" s="22"/>
      <c r="J21" s="19"/>
      <c r="K21" s="44"/>
      <c r="L21" s="12"/>
      <c r="M21" s="12"/>
      <c r="N21" s="16">
        <f>SUM(N3:N20)</f>
        <v>60</v>
      </c>
      <c r="O21" s="16">
        <f>SUM(O3:O20)/2</f>
        <v>66</v>
      </c>
      <c r="P21" s="16">
        <f>SUM(P3:P20)</f>
        <v>66</v>
      </c>
      <c r="Q21" s="12"/>
    </row>
    <row r="22" spans="1:17">
      <c r="A22" s="16">
        <v>29</v>
      </c>
      <c r="B22" s="16">
        <v>8</v>
      </c>
      <c r="C22" s="16">
        <v>1992</v>
      </c>
      <c r="D22" s="17" t="s">
        <v>288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41">
        <v>2315</v>
      </c>
      <c r="L22" s="12"/>
      <c r="M22" s="12"/>
      <c r="N22" s="16"/>
      <c r="O22" s="17"/>
      <c r="P22" s="16"/>
      <c r="Q22" s="12"/>
    </row>
    <row r="23" spans="1:17">
      <c r="A23" s="16">
        <v>30</v>
      </c>
      <c r="B23" s="16">
        <v>8</v>
      </c>
      <c r="C23" s="16">
        <v>1992</v>
      </c>
      <c r="D23" s="14" t="s">
        <v>281</v>
      </c>
      <c r="E23" s="24" t="s">
        <v>272</v>
      </c>
      <c r="F23" s="17" t="s">
        <v>288</v>
      </c>
      <c r="G23" s="16">
        <v>4</v>
      </c>
      <c r="H23" s="24" t="s">
        <v>272</v>
      </c>
      <c r="I23" s="16">
        <v>2</v>
      </c>
      <c r="J23" s="12"/>
      <c r="K23" s="41">
        <v>2231</v>
      </c>
      <c r="L23" s="12"/>
      <c r="M23" s="12"/>
      <c r="N23" s="16"/>
      <c r="O23" s="17"/>
      <c r="P23" s="16"/>
      <c r="Q23" s="12"/>
    </row>
    <row r="24" spans="1:17">
      <c r="A24" s="16"/>
      <c r="B24" s="16"/>
      <c r="C24" s="16"/>
      <c r="D24" s="17"/>
      <c r="E24" s="16"/>
      <c r="F24" s="17"/>
      <c r="G24" s="16"/>
      <c r="H24" s="16"/>
      <c r="I24" s="16"/>
      <c r="J24" s="12"/>
      <c r="K24" s="82"/>
      <c r="L24" s="12"/>
      <c r="M24" s="12"/>
      <c r="N24" s="12"/>
      <c r="O24" s="12"/>
      <c r="P24" s="12"/>
      <c r="Q24" s="12"/>
    </row>
    <row r="25" spans="1:17">
      <c r="A25" s="22"/>
      <c r="B25" s="22"/>
      <c r="C25" s="22"/>
      <c r="D25" s="20"/>
      <c r="E25" s="25"/>
      <c r="F25" s="23"/>
      <c r="G25" s="22"/>
      <c r="H25" s="25"/>
      <c r="I25" s="22"/>
      <c r="J25" s="19"/>
      <c r="K25" s="44"/>
      <c r="L25" s="12"/>
      <c r="M25" s="13" t="s">
        <v>524</v>
      </c>
      <c r="N25" s="16" t="s">
        <v>431</v>
      </c>
      <c r="O25" s="16" t="s">
        <v>428</v>
      </c>
      <c r="P25" s="16" t="s">
        <v>432</v>
      </c>
      <c r="Q25" s="16" t="s">
        <v>429</v>
      </c>
    </row>
    <row r="26" spans="1:17">
      <c r="A26" s="16">
        <v>11</v>
      </c>
      <c r="B26" s="16">
        <v>9</v>
      </c>
      <c r="C26" s="16">
        <v>1993</v>
      </c>
      <c r="D26" s="14" t="s">
        <v>288</v>
      </c>
      <c r="E26" s="24" t="s">
        <v>272</v>
      </c>
      <c r="F26" s="17" t="s">
        <v>281</v>
      </c>
      <c r="G26" s="16">
        <v>12</v>
      </c>
      <c r="H26" s="24" t="s">
        <v>272</v>
      </c>
      <c r="I26" s="16">
        <v>4</v>
      </c>
      <c r="J26" s="12"/>
      <c r="K26" s="41">
        <v>2552</v>
      </c>
      <c r="L26" s="12"/>
      <c r="M26" s="17" t="s">
        <v>369</v>
      </c>
      <c r="N26" s="16">
        <v>5</v>
      </c>
      <c r="O26" s="27">
        <v>5</v>
      </c>
      <c r="P26" s="16">
        <v>0</v>
      </c>
      <c r="Q26" s="141">
        <f t="shared" ref="Q26" si="2">PRODUCT(O26/N26)</f>
        <v>1</v>
      </c>
    </row>
    <row r="27" spans="1:17">
      <c r="A27" s="16">
        <v>12</v>
      </c>
      <c r="B27" s="16">
        <v>9</v>
      </c>
      <c r="C27" s="16">
        <v>1993</v>
      </c>
      <c r="D27" s="14" t="s">
        <v>281</v>
      </c>
      <c r="E27" s="24" t="s">
        <v>272</v>
      </c>
      <c r="F27" s="17" t="s">
        <v>288</v>
      </c>
      <c r="G27" s="16">
        <v>4</v>
      </c>
      <c r="H27" s="24" t="s">
        <v>272</v>
      </c>
      <c r="I27" s="16">
        <v>2</v>
      </c>
      <c r="J27" s="12"/>
      <c r="K27" s="41">
        <v>1211</v>
      </c>
      <c r="L27" s="12"/>
      <c r="M27" s="17" t="s">
        <v>334</v>
      </c>
      <c r="N27" s="16">
        <v>5</v>
      </c>
      <c r="O27" s="27">
        <v>4</v>
      </c>
      <c r="P27" s="16">
        <v>1</v>
      </c>
      <c r="Q27" s="141">
        <f>PRODUCT(O27/N27)</f>
        <v>0.8</v>
      </c>
    </row>
    <row r="28" spans="1:17">
      <c r="A28" s="16"/>
      <c r="B28" s="16"/>
      <c r="C28" s="16"/>
      <c r="D28" s="17"/>
      <c r="E28" s="16"/>
      <c r="F28" s="17"/>
      <c r="G28" s="29"/>
      <c r="H28" s="24"/>
      <c r="I28" s="29"/>
      <c r="J28" s="12"/>
      <c r="K28" s="82"/>
      <c r="L28" s="12"/>
      <c r="M28" s="17" t="s">
        <v>282</v>
      </c>
      <c r="N28" s="16">
        <v>12</v>
      </c>
      <c r="O28" s="27">
        <v>4</v>
      </c>
      <c r="P28" s="16">
        <v>8</v>
      </c>
      <c r="Q28" s="141">
        <f>PRODUCT(O28/N28)</f>
        <v>0.33333333333333331</v>
      </c>
    </row>
    <row r="29" spans="1:17">
      <c r="A29" s="22"/>
      <c r="B29" s="22"/>
      <c r="C29" s="22"/>
      <c r="D29" s="20"/>
      <c r="E29" s="25"/>
      <c r="F29" s="23"/>
      <c r="G29" s="22"/>
      <c r="H29" s="25"/>
      <c r="I29" s="22"/>
      <c r="J29" s="19"/>
      <c r="K29" s="44"/>
      <c r="L29" s="12"/>
      <c r="M29" s="17" t="s">
        <v>286</v>
      </c>
      <c r="N29" s="16">
        <v>4</v>
      </c>
      <c r="O29" s="27">
        <v>3</v>
      </c>
      <c r="P29" s="16">
        <v>1</v>
      </c>
      <c r="Q29" s="141">
        <f>PRODUCT(O29/N29)</f>
        <v>0.75</v>
      </c>
    </row>
    <row r="30" spans="1:17">
      <c r="A30" s="36">
        <v>11</v>
      </c>
      <c r="B30" s="36">
        <v>9</v>
      </c>
      <c r="C30" s="36">
        <v>1994</v>
      </c>
      <c r="D30" s="81" t="s">
        <v>281</v>
      </c>
      <c r="E30" s="37" t="s">
        <v>272</v>
      </c>
      <c r="F30" s="93" t="s">
        <v>286</v>
      </c>
      <c r="G30" s="36">
        <v>0</v>
      </c>
      <c r="H30" s="94" t="s">
        <v>272</v>
      </c>
      <c r="I30" s="36">
        <v>2</v>
      </c>
      <c r="J30" s="95" t="s">
        <v>40</v>
      </c>
      <c r="K30" s="96">
        <v>1485</v>
      </c>
      <c r="L30" s="12"/>
      <c r="M30" s="81" t="s">
        <v>345</v>
      </c>
      <c r="N30" s="16">
        <v>7</v>
      </c>
      <c r="O30" s="27">
        <v>3</v>
      </c>
      <c r="P30" s="16">
        <v>4</v>
      </c>
      <c r="Q30" s="141">
        <f t="shared" ref="Q30:Q43" si="3">PRODUCT(O30/N30)</f>
        <v>0.42857142857142855</v>
      </c>
    </row>
    <row r="31" spans="1:17">
      <c r="A31" s="36">
        <v>17</v>
      </c>
      <c r="B31" s="36">
        <v>9</v>
      </c>
      <c r="C31" s="36">
        <v>1994</v>
      </c>
      <c r="D31" s="93" t="s">
        <v>286</v>
      </c>
      <c r="E31" s="37" t="s">
        <v>272</v>
      </c>
      <c r="F31" s="81" t="s">
        <v>281</v>
      </c>
      <c r="G31" s="36">
        <v>2</v>
      </c>
      <c r="H31" s="94" t="s">
        <v>272</v>
      </c>
      <c r="I31" s="36">
        <v>0</v>
      </c>
      <c r="J31" s="95" t="s">
        <v>41</v>
      </c>
      <c r="K31" s="96">
        <v>1350</v>
      </c>
      <c r="L31" s="12"/>
      <c r="M31" s="81" t="s">
        <v>122</v>
      </c>
      <c r="N31" s="16">
        <v>3</v>
      </c>
      <c r="O31" s="27">
        <v>2</v>
      </c>
      <c r="P31" s="16">
        <v>1</v>
      </c>
      <c r="Q31" s="141">
        <f t="shared" si="3"/>
        <v>0.66666666666666663</v>
      </c>
    </row>
    <row r="32" spans="1:17">
      <c r="A32" s="36"/>
      <c r="B32" s="36"/>
      <c r="C32" s="36"/>
      <c r="D32" s="93"/>
      <c r="E32" s="36"/>
      <c r="F32" s="81"/>
      <c r="G32" s="36"/>
      <c r="H32" s="95"/>
      <c r="I32" s="36"/>
      <c r="J32" s="95"/>
      <c r="K32" s="87"/>
      <c r="L32" s="12"/>
      <c r="M32" s="81" t="s">
        <v>288</v>
      </c>
      <c r="N32" s="16">
        <v>4</v>
      </c>
      <c r="O32" s="27">
        <v>2</v>
      </c>
      <c r="P32" s="16">
        <v>2</v>
      </c>
      <c r="Q32" s="141">
        <f t="shared" si="3"/>
        <v>0.5</v>
      </c>
    </row>
    <row r="33" spans="1:17">
      <c r="A33" s="22"/>
      <c r="B33" s="22"/>
      <c r="C33" s="22"/>
      <c r="D33" s="20"/>
      <c r="E33" s="25"/>
      <c r="F33" s="23"/>
      <c r="G33" s="22"/>
      <c r="H33" s="25"/>
      <c r="I33" s="22"/>
      <c r="J33" s="19"/>
      <c r="K33" s="44"/>
      <c r="L33" s="12"/>
      <c r="M33" s="81" t="s">
        <v>125</v>
      </c>
      <c r="N33" s="16">
        <v>1</v>
      </c>
      <c r="O33" s="27">
        <v>1</v>
      </c>
      <c r="P33" s="16">
        <v>0</v>
      </c>
      <c r="Q33" s="141">
        <f t="shared" si="3"/>
        <v>1</v>
      </c>
    </row>
    <row r="34" spans="1:17">
      <c r="A34" s="36">
        <v>10</v>
      </c>
      <c r="B34" s="36">
        <v>9</v>
      </c>
      <c r="C34" s="36">
        <v>1995</v>
      </c>
      <c r="D34" s="93" t="s">
        <v>369</v>
      </c>
      <c r="E34" s="37" t="s">
        <v>272</v>
      </c>
      <c r="F34" s="81" t="s">
        <v>282</v>
      </c>
      <c r="G34" s="36">
        <v>2</v>
      </c>
      <c r="H34" s="94" t="s">
        <v>272</v>
      </c>
      <c r="I34" s="36">
        <v>1</v>
      </c>
      <c r="J34" s="95" t="s">
        <v>304</v>
      </c>
      <c r="K34" s="96">
        <v>1998</v>
      </c>
      <c r="L34" s="12"/>
      <c r="M34" s="81" t="s">
        <v>197</v>
      </c>
      <c r="N34" s="16">
        <v>1</v>
      </c>
      <c r="O34" s="27">
        <v>1</v>
      </c>
      <c r="P34" s="16">
        <v>0</v>
      </c>
      <c r="Q34" s="141">
        <f t="shared" si="3"/>
        <v>1</v>
      </c>
    </row>
    <row r="35" spans="1:17">
      <c r="A35" s="36">
        <v>16</v>
      </c>
      <c r="B35" s="36">
        <v>9</v>
      </c>
      <c r="C35" s="36">
        <v>1995</v>
      </c>
      <c r="D35" s="81" t="s">
        <v>282</v>
      </c>
      <c r="E35" s="37" t="s">
        <v>272</v>
      </c>
      <c r="F35" s="93" t="s">
        <v>369</v>
      </c>
      <c r="G35" s="36">
        <v>0</v>
      </c>
      <c r="H35" s="94" t="s">
        <v>272</v>
      </c>
      <c r="I35" s="36">
        <v>2</v>
      </c>
      <c r="J35" s="95" t="s">
        <v>305</v>
      </c>
      <c r="K35" s="96">
        <v>1509</v>
      </c>
      <c r="L35" s="12"/>
      <c r="M35" s="81" t="s">
        <v>20</v>
      </c>
      <c r="N35" s="16">
        <v>2</v>
      </c>
      <c r="O35" s="27">
        <v>1</v>
      </c>
      <c r="P35" s="16">
        <v>1</v>
      </c>
      <c r="Q35" s="141">
        <f t="shared" si="3"/>
        <v>0.5</v>
      </c>
    </row>
    <row r="36" spans="1:17">
      <c r="A36" s="36"/>
      <c r="B36" s="36"/>
      <c r="C36" s="36"/>
      <c r="D36" s="95"/>
      <c r="E36" s="36"/>
      <c r="F36" s="95"/>
      <c r="G36" s="97"/>
      <c r="H36" s="94"/>
      <c r="I36" s="97"/>
      <c r="J36" s="95"/>
      <c r="K36" s="87"/>
      <c r="L36" s="12"/>
      <c r="M36" s="81" t="s">
        <v>285</v>
      </c>
      <c r="N36" s="16">
        <v>2</v>
      </c>
      <c r="O36" s="27">
        <v>1</v>
      </c>
      <c r="P36" s="16">
        <v>1</v>
      </c>
      <c r="Q36" s="141">
        <f t="shared" si="3"/>
        <v>0.5</v>
      </c>
    </row>
    <row r="37" spans="1:17">
      <c r="A37" s="22"/>
      <c r="B37" s="22"/>
      <c r="C37" s="22"/>
      <c r="D37" s="20"/>
      <c r="E37" s="25"/>
      <c r="F37" s="23"/>
      <c r="G37" s="22"/>
      <c r="H37" s="25"/>
      <c r="I37" s="22"/>
      <c r="J37" s="19"/>
      <c r="K37" s="44"/>
      <c r="L37" s="12"/>
      <c r="M37" s="81" t="s">
        <v>344</v>
      </c>
      <c r="N37" s="16">
        <v>2</v>
      </c>
      <c r="O37" s="27">
        <v>1</v>
      </c>
      <c r="P37" s="16">
        <v>1</v>
      </c>
      <c r="Q37" s="141">
        <f t="shared" si="3"/>
        <v>0.5</v>
      </c>
    </row>
    <row r="38" spans="1:17">
      <c r="A38" s="36">
        <v>7</v>
      </c>
      <c r="B38" s="36">
        <v>9</v>
      </c>
      <c r="C38" s="36">
        <v>1996</v>
      </c>
      <c r="D38" s="98" t="s">
        <v>369</v>
      </c>
      <c r="E38" s="37" t="s">
        <v>272</v>
      </c>
      <c r="F38" s="81" t="s">
        <v>370</v>
      </c>
      <c r="G38" s="36">
        <v>1</v>
      </c>
      <c r="H38" s="94" t="s">
        <v>272</v>
      </c>
      <c r="I38" s="36">
        <v>0</v>
      </c>
      <c r="J38" s="95" t="s">
        <v>396</v>
      </c>
      <c r="K38" s="96">
        <v>1254</v>
      </c>
      <c r="L38" s="12"/>
      <c r="M38" s="17" t="s">
        <v>281</v>
      </c>
      <c r="N38" s="16">
        <v>3</v>
      </c>
      <c r="O38" s="27">
        <v>1</v>
      </c>
      <c r="P38" s="16">
        <v>2</v>
      </c>
      <c r="Q38" s="141">
        <f t="shared" si="3"/>
        <v>0.33333333333333331</v>
      </c>
    </row>
    <row r="39" spans="1:17">
      <c r="A39" s="36">
        <v>8</v>
      </c>
      <c r="B39" s="36">
        <v>9</v>
      </c>
      <c r="C39" s="36">
        <v>1996</v>
      </c>
      <c r="D39" s="81" t="s">
        <v>370</v>
      </c>
      <c r="E39" s="37" t="s">
        <v>272</v>
      </c>
      <c r="F39" s="98" t="s">
        <v>369</v>
      </c>
      <c r="G39" s="36">
        <v>0</v>
      </c>
      <c r="H39" s="94" t="s">
        <v>272</v>
      </c>
      <c r="I39" s="36">
        <v>2</v>
      </c>
      <c r="J39" s="95" t="s">
        <v>397</v>
      </c>
      <c r="K39" s="96">
        <v>873</v>
      </c>
      <c r="L39" s="12"/>
      <c r="M39" s="17" t="s">
        <v>370</v>
      </c>
      <c r="N39" s="16">
        <v>3</v>
      </c>
      <c r="O39" s="27">
        <v>1</v>
      </c>
      <c r="P39" s="16">
        <v>2</v>
      </c>
      <c r="Q39" s="141">
        <f t="shared" si="3"/>
        <v>0.33333333333333331</v>
      </c>
    </row>
    <row r="40" spans="1:17">
      <c r="A40" s="36"/>
      <c r="B40" s="36"/>
      <c r="C40" s="36"/>
      <c r="D40" s="93"/>
      <c r="E40" s="36"/>
      <c r="F40" s="81"/>
      <c r="G40" s="36"/>
      <c r="H40" s="94"/>
      <c r="I40" s="36"/>
      <c r="J40" s="95"/>
      <c r="K40" s="87"/>
      <c r="L40" s="12"/>
      <c r="M40" s="81" t="s">
        <v>280</v>
      </c>
      <c r="N40" s="16">
        <v>1</v>
      </c>
      <c r="O40" s="27">
        <v>0</v>
      </c>
      <c r="P40" s="16">
        <v>1</v>
      </c>
      <c r="Q40" s="141">
        <f t="shared" si="3"/>
        <v>0</v>
      </c>
    </row>
    <row r="41" spans="1:17">
      <c r="A41" s="22"/>
      <c r="B41" s="22"/>
      <c r="C41" s="22"/>
      <c r="D41" s="20"/>
      <c r="E41" s="25"/>
      <c r="F41" s="23"/>
      <c r="G41" s="22"/>
      <c r="H41" s="25"/>
      <c r="I41" s="22"/>
      <c r="J41" s="19"/>
      <c r="K41" s="44"/>
      <c r="L41" s="12"/>
      <c r="M41" s="81" t="s">
        <v>289</v>
      </c>
      <c r="N41" s="16">
        <v>1</v>
      </c>
      <c r="O41" s="27">
        <v>0</v>
      </c>
      <c r="P41" s="16">
        <v>1</v>
      </c>
      <c r="Q41" s="141">
        <f t="shared" si="3"/>
        <v>0</v>
      </c>
    </row>
    <row r="42" spans="1:17">
      <c r="A42" s="36">
        <v>6</v>
      </c>
      <c r="B42" s="36">
        <v>9</v>
      </c>
      <c r="C42" s="36">
        <v>1997</v>
      </c>
      <c r="D42" s="93" t="s">
        <v>369</v>
      </c>
      <c r="E42" s="37" t="s">
        <v>272</v>
      </c>
      <c r="F42" s="81" t="s">
        <v>282</v>
      </c>
      <c r="G42" s="36">
        <v>1</v>
      </c>
      <c r="H42" s="94" t="s">
        <v>272</v>
      </c>
      <c r="I42" s="36">
        <v>0</v>
      </c>
      <c r="J42" s="95" t="s">
        <v>240</v>
      </c>
      <c r="K42" s="96">
        <v>1256</v>
      </c>
      <c r="L42" s="12"/>
      <c r="M42" s="17" t="s">
        <v>287</v>
      </c>
      <c r="N42" s="16">
        <v>1</v>
      </c>
      <c r="O42" s="27">
        <v>0</v>
      </c>
      <c r="P42" s="16">
        <v>1</v>
      </c>
      <c r="Q42" s="141">
        <f t="shared" si="3"/>
        <v>0</v>
      </c>
    </row>
    <row r="43" spans="1:17">
      <c r="A43" s="36">
        <v>7</v>
      </c>
      <c r="B43" s="36">
        <v>9</v>
      </c>
      <c r="C43" s="36">
        <v>1997</v>
      </c>
      <c r="D43" s="93" t="s">
        <v>282</v>
      </c>
      <c r="E43" s="37" t="s">
        <v>272</v>
      </c>
      <c r="F43" s="81" t="s">
        <v>369</v>
      </c>
      <c r="G43" s="36">
        <v>1</v>
      </c>
      <c r="H43" s="94" t="s">
        <v>272</v>
      </c>
      <c r="I43" s="36">
        <v>0</v>
      </c>
      <c r="J43" s="95" t="s">
        <v>241</v>
      </c>
      <c r="K43" s="96">
        <v>1477</v>
      </c>
      <c r="L43" s="12"/>
      <c r="M43" s="81" t="s">
        <v>158</v>
      </c>
      <c r="N43" s="16">
        <v>3</v>
      </c>
      <c r="O43" s="27">
        <v>0</v>
      </c>
      <c r="P43" s="16">
        <v>3</v>
      </c>
      <c r="Q43" s="141">
        <f t="shared" si="3"/>
        <v>0</v>
      </c>
    </row>
    <row r="44" spans="1:17">
      <c r="A44" s="36">
        <v>14</v>
      </c>
      <c r="B44" s="36">
        <v>9</v>
      </c>
      <c r="C44" s="36">
        <v>1997</v>
      </c>
      <c r="D44" s="93" t="s">
        <v>369</v>
      </c>
      <c r="E44" s="37" t="s">
        <v>272</v>
      </c>
      <c r="F44" s="81" t="s">
        <v>282</v>
      </c>
      <c r="G44" s="36">
        <v>2</v>
      </c>
      <c r="H44" s="94" t="s">
        <v>272</v>
      </c>
      <c r="I44" s="36">
        <v>0</v>
      </c>
      <c r="J44" s="95" t="s">
        <v>242</v>
      </c>
      <c r="K44" s="96">
        <v>2171</v>
      </c>
      <c r="L44" s="12"/>
      <c r="M44" s="12"/>
      <c r="N44" s="16">
        <f>SUM(N26:N43)</f>
        <v>60</v>
      </c>
      <c r="O44" s="16">
        <f>SUM(O26:O43)</f>
        <v>30</v>
      </c>
      <c r="P44" s="16">
        <f>SUM(P26:P43)</f>
        <v>30</v>
      </c>
      <c r="Q44" s="12"/>
    </row>
    <row r="45" spans="1:17">
      <c r="A45" s="36"/>
      <c r="B45" s="36"/>
      <c r="C45" s="36"/>
      <c r="D45" s="93"/>
      <c r="E45" s="36"/>
      <c r="F45" s="81"/>
      <c r="G45" s="36"/>
      <c r="H45" s="95"/>
      <c r="I45" s="36"/>
      <c r="J45" s="95"/>
      <c r="K45" s="87"/>
      <c r="L45" s="12"/>
      <c r="M45" s="12"/>
      <c r="N45" s="12"/>
      <c r="O45" s="12"/>
      <c r="P45" s="12"/>
      <c r="Q45" s="12"/>
    </row>
    <row r="46" spans="1:17">
      <c r="A46" s="22"/>
      <c r="B46" s="22"/>
      <c r="C46" s="22"/>
      <c r="D46" s="20"/>
      <c r="E46" s="25"/>
      <c r="F46" s="23"/>
      <c r="G46" s="22"/>
      <c r="H46" s="25"/>
      <c r="I46" s="22"/>
      <c r="J46" s="19"/>
      <c r="K46" s="44"/>
      <c r="L46" s="12"/>
      <c r="M46" s="12"/>
      <c r="N46" s="12"/>
      <c r="O46" s="12"/>
      <c r="P46" s="12"/>
      <c r="Q46" s="12"/>
    </row>
    <row r="47" spans="1:17">
      <c r="A47" s="36">
        <v>5</v>
      </c>
      <c r="B47" s="36">
        <v>9</v>
      </c>
      <c r="C47" s="36">
        <v>1998</v>
      </c>
      <c r="D47" s="93" t="s">
        <v>344</v>
      </c>
      <c r="E47" s="37" t="s">
        <v>272</v>
      </c>
      <c r="F47" s="95" t="s">
        <v>286</v>
      </c>
      <c r="G47" s="36">
        <v>2</v>
      </c>
      <c r="H47" s="94" t="s">
        <v>272</v>
      </c>
      <c r="I47" s="36">
        <v>1</v>
      </c>
      <c r="J47" s="95" t="s">
        <v>91</v>
      </c>
      <c r="K47" s="96">
        <v>2644</v>
      </c>
      <c r="L47" s="12"/>
      <c r="M47" s="12"/>
      <c r="N47" s="12" t="s">
        <v>423</v>
      </c>
      <c r="O47" s="12"/>
      <c r="P47" s="12"/>
      <c r="Q47" s="12"/>
    </row>
    <row r="48" spans="1:17">
      <c r="A48" s="36">
        <v>6</v>
      </c>
      <c r="B48" s="36">
        <v>9</v>
      </c>
      <c r="C48" s="36">
        <v>1998</v>
      </c>
      <c r="D48" s="95" t="s">
        <v>286</v>
      </c>
      <c r="E48" s="37" t="s">
        <v>272</v>
      </c>
      <c r="F48" s="93" t="s">
        <v>344</v>
      </c>
      <c r="G48" s="36">
        <v>1</v>
      </c>
      <c r="H48" s="94" t="s">
        <v>272</v>
      </c>
      <c r="I48" s="36">
        <v>2</v>
      </c>
      <c r="J48" s="95" t="s">
        <v>92</v>
      </c>
      <c r="K48" s="96">
        <v>2501</v>
      </c>
      <c r="L48" s="12"/>
      <c r="M48" s="12"/>
      <c r="N48" s="16" t="s">
        <v>424</v>
      </c>
      <c r="O48" s="16" t="s">
        <v>425</v>
      </c>
      <c r="P48" s="16" t="s">
        <v>426</v>
      </c>
      <c r="Q48" s="16" t="s">
        <v>427</v>
      </c>
    </row>
    <row r="49" spans="1:23">
      <c r="A49" s="36"/>
      <c r="B49" s="36"/>
      <c r="C49" s="36"/>
      <c r="D49" s="93"/>
      <c r="E49" s="36"/>
      <c r="F49" s="81"/>
      <c r="G49" s="36"/>
      <c r="H49" s="95"/>
      <c r="I49" s="36"/>
      <c r="J49" s="95"/>
      <c r="K49" s="87"/>
      <c r="L49" s="12"/>
      <c r="M49" s="12"/>
      <c r="N49" s="16">
        <v>1987</v>
      </c>
      <c r="O49" s="16">
        <v>1</v>
      </c>
      <c r="P49" s="16">
        <v>1236</v>
      </c>
      <c r="Q49" s="30">
        <f t="shared" ref="Q49:Q67" si="4">PRODUCT(P49/O49)</f>
        <v>1236</v>
      </c>
    </row>
    <row r="50" spans="1:23">
      <c r="A50" s="22"/>
      <c r="B50" s="22"/>
      <c r="C50" s="22"/>
      <c r="D50" s="20"/>
      <c r="E50" s="25"/>
      <c r="F50" s="23"/>
      <c r="G50" s="22"/>
      <c r="H50" s="25"/>
      <c r="I50" s="22"/>
      <c r="J50" s="19"/>
      <c r="K50" s="44"/>
      <c r="L50" s="12"/>
      <c r="M50" s="12"/>
      <c r="N50" s="16">
        <v>1988</v>
      </c>
      <c r="O50" s="16">
        <v>2</v>
      </c>
      <c r="P50" s="16">
        <v>4335</v>
      </c>
      <c r="Q50" s="30">
        <f t="shared" si="4"/>
        <v>2167.5</v>
      </c>
    </row>
    <row r="51" spans="1:23">
      <c r="A51" s="36">
        <v>4</v>
      </c>
      <c r="B51" s="36">
        <v>9</v>
      </c>
      <c r="C51" s="36">
        <v>1999</v>
      </c>
      <c r="D51" s="95" t="s">
        <v>370</v>
      </c>
      <c r="E51" s="37" t="s">
        <v>272</v>
      </c>
      <c r="F51" s="98" t="s">
        <v>345</v>
      </c>
      <c r="G51" s="36">
        <v>0</v>
      </c>
      <c r="H51" s="94" t="s">
        <v>272</v>
      </c>
      <c r="I51" s="36">
        <v>2</v>
      </c>
      <c r="J51" s="95" t="s">
        <v>12</v>
      </c>
      <c r="K51" s="96">
        <v>420</v>
      </c>
      <c r="L51" s="12"/>
      <c r="M51" s="12"/>
      <c r="N51" s="16">
        <v>1989</v>
      </c>
      <c r="O51" s="16">
        <v>2</v>
      </c>
      <c r="P51" s="16">
        <v>4246</v>
      </c>
      <c r="Q51" s="30">
        <f t="shared" si="4"/>
        <v>2123</v>
      </c>
    </row>
    <row r="52" spans="1:23">
      <c r="A52" s="36">
        <v>5</v>
      </c>
      <c r="B52" s="36">
        <v>9</v>
      </c>
      <c r="C52" s="36">
        <v>1999</v>
      </c>
      <c r="D52" s="95" t="s">
        <v>345</v>
      </c>
      <c r="E52" s="37" t="s">
        <v>272</v>
      </c>
      <c r="F52" s="98" t="s">
        <v>370</v>
      </c>
      <c r="G52" s="36">
        <v>1</v>
      </c>
      <c r="H52" s="94" t="s">
        <v>272</v>
      </c>
      <c r="I52" s="36">
        <v>2</v>
      </c>
      <c r="J52" s="95" t="s">
        <v>13</v>
      </c>
      <c r="K52" s="96">
        <v>2020</v>
      </c>
      <c r="L52" s="12"/>
      <c r="M52" s="12"/>
      <c r="N52" s="16">
        <v>1990</v>
      </c>
      <c r="O52" s="16">
        <v>2</v>
      </c>
      <c r="P52" s="16">
        <v>3889</v>
      </c>
      <c r="Q52" s="30">
        <f t="shared" si="4"/>
        <v>1944.5</v>
      </c>
    </row>
    <row r="53" spans="1:23">
      <c r="A53" s="36">
        <v>11</v>
      </c>
      <c r="B53" s="36">
        <v>9</v>
      </c>
      <c r="C53" s="36">
        <v>1999</v>
      </c>
      <c r="D53" s="98" t="s">
        <v>370</v>
      </c>
      <c r="E53" s="37" t="s">
        <v>272</v>
      </c>
      <c r="F53" s="95" t="s">
        <v>345</v>
      </c>
      <c r="G53" s="36">
        <v>2</v>
      </c>
      <c r="H53" s="94" t="s">
        <v>272</v>
      </c>
      <c r="I53" s="36">
        <v>0</v>
      </c>
      <c r="J53" s="95" t="s">
        <v>14</v>
      </c>
      <c r="K53" s="96">
        <v>1500</v>
      </c>
      <c r="L53" s="12"/>
      <c r="M53" s="12"/>
      <c r="N53" s="16">
        <v>1991</v>
      </c>
      <c r="O53" s="16">
        <v>2</v>
      </c>
      <c r="P53" s="16">
        <v>4541</v>
      </c>
      <c r="Q53" s="30">
        <f t="shared" si="4"/>
        <v>2270.5</v>
      </c>
      <c r="V53" s="16"/>
    </row>
    <row r="54" spans="1:23">
      <c r="A54" s="36"/>
      <c r="B54" s="36"/>
      <c r="C54" s="36"/>
      <c r="D54" s="95"/>
      <c r="E54" s="36"/>
      <c r="F54" s="81"/>
      <c r="G54" s="97"/>
      <c r="H54" s="94"/>
      <c r="I54" s="97"/>
      <c r="J54" s="95"/>
      <c r="K54" s="87"/>
      <c r="L54" s="12"/>
      <c r="M54" s="12"/>
      <c r="N54" s="16">
        <v>1992</v>
      </c>
      <c r="O54" s="16">
        <v>2</v>
      </c>
      <c r="P54" s="16">
        <v>4646</v>
      </c>
      <c r="Q54" s="30">
        <f t="shared" si="4"/>
        <v>2323</v>
      </c>
      <c r="V54" s="16"/>
    </row>
    <row r="55" spans="1:23">
      <c r="A55" s="22"/>
      <c r="B55" s="22"/>
      <c r="C55" s="22"/>
      <c r="D55" s="20"/>
      <c r="E55" s="25"/>
      <c r="F55" s="23"/>
      <c r="G55" s="22"/>
      <c r="H55" s="25"/>
      <c r="I55" s="22"/>
      <c r="J55" s="19"/>
      <c r="K55" s="44"/>
      <c r="L55" s="12"/>
      <c r="M55" s="12"/>
      <c r="N55" s="16">
        <v>1993</v>
      </c>
      <c r="O55" s="16">
        <v>2</v>
      </c>
      <c r="P55" s="16">
        <v>3763</v>
      </c>
      <c r="Q55" s="30">
        <f t="shared" si="4"/>
        <v>1881.5</v>
      </c>
      <c r="V55" s="16"/>
    </row>
    <row r="56" spans="1:23">
      <c r="A56" s="36">
        <v>8</v>
      </c>
      <c r="B56" s="36">
        <v>9</v>
      </c>
      <c r="C56" s="36">
        <v>2000</v>
      </c>
      <c r="D56" s="99" t="s">
        <v>282</v>
      </c>
      <c r="E56" s="100" t="s">
        <v>272</v>
      </c>
      <c r="F56" s="101" t="s">
        <v>288</v>
      </c>
      <c r="G56" s="38">
        <v>2</v>
      </c>
      <c r="H56" s="102" t="s">
        <v>272</v>
      </c>
      <c r="I56" s="38">
        <v>0</v>
      </c>
      <c r="J56" s="103" t="s">
        <v>356</v>
      </c>
      <c r="K56" s="96">
        <v>1288</v>
      </c>
      <c r="L56" s="12"/>
      <c r="M56" s="12"/>
      <c r="N56" s="16">
        <v>1994</v>
      </c>
      <c r="O56" s="16">
        <v>2</v>
      </c>
      <c r="P56" s="16">
        <v>2835</v>
      </c>
      <c r="Q56" s="30">
        <f t="shared" si="4"/>
        <v>1417.5</v>
      </c>
    </row>
    <row r="57" spans="1:23">
      <c r="A57" s="36">
        <v>9</v>
      </c>
      <c r="B57" s="36">
        <v>9</v>
      </c>
      <c r="C57" s="36">
        <v>2000</v>
      </c>
      <c r="D57" s="99" t="s">
        <v>288</v>
      </c>
      <c r="E57" s="100" t="s">
        <v>272</v>
      </c>
      <c r="F57" s="101" t="s">
        <v>282</v>
      </c>
      <c r="G57" s="38">
        <v>2</v>
      </c>
      <c r="H57" s="102" t="s">
        <v>272</v>
      </c>
      <c r="I57" s="38">
        <v>0</v>
      </c>
      <c r="J57" s="103" t="s">
        <v>357</v>
      </c>
      <c r="K57" s="96">
        <v>1619</v>
      </c>
      <c r="L57" s="12"/>
      <c r="M57" s="12"/>
      <c r="N57" s="16">
        <v>1995</v>
      </c>
      <c r="O57" s="16">
        <v>2</v>
      </c>
      <c r="P57" s="16">
        <v>3507</v>
      </c>
      <c r="Q57" s="30">
        <f t="shared" si="4"/>
        <v>1753.5</v>
      </c>
    </row>
    <row r="58" spans="1:23">
      <c r="A58" s="36">
        <v>15</v>
      </c>
      <c r="B58" s="36">
        <v>9</v>
      </c>
      <c r="C58" s="36">
        <v>2000</v>
      </c>
      <c r="D58" s="101" t="s">
        <v>282</v>
      </c>
      <c r="E58" s="100" t="s">
        <v>272</v>
      </c>
      <c r="F58" s="99" t="s">
        <v>288</v>
      </c>
      <c r="G58" s="38">
        <v>0</v>
      </c>
      <c r="H58" s="102" t="s">
        <v>272</v>
      </c>
      <c r="I58" s="38">
        <v>2</v>
      </c>
      <c r="J58" s="103" t="s">
        <v>358</v>
      </c>
      <c r="K58" s="96">
        <v>1280</v>
      </c>
      <c r="L58" s="12"/>
      <c r="M58" s="12"/>
      <c r="N58" s="16">
        <v>1996</v>
      </c>
      <c r="O58" s="16">
        <v>2</v>
      </c>
      <c r="P58" s="16">
        <v>2127</v>
      </c>
      <c r="Q58" s="30">
        <f t="shared" si="4"/>
        <v>1063.5</v>
      </c>
    </row>
    <row r="59" spans="1:23">
      <c r="A59" s="36"/>
      <c r="B59" s="36"/>
      <c r="C59" s="36"/>
      <c r="D59" s="101"/>
      <c r="E59" s="100"/>
      <c r="F59" s="101"/>
      <c r="G59" s="38"/>
      <c r="H59" s="102"/>
      <c r="I59" s="38"/>
      <c r="J59" s="103"/>
      <c r="K59" s="96"/>
      <c r="L59" s="12"/>
      <c r="M59" s="12"/>
      <c r="N59" s="16">
        <v>1997</v>
      </c>
      <c r="O59" s="16">
        <v>3</v>
      </c>
      <c r="P59" s="16">
        <v>4904</v>
      </c>
      <c r="Q59" s="30">
        <f t="shared" si="4"/>
        <v>1634.6666666666667</v>
      </c>
      <c r="V59" s="12"/>
      <c r="W59" s="12"/>
    </row>
    <row r="60" spans="1:23">
      <c r="A60" s="22"/>
      <c r="B60" s="22"/>
      <c r="C60" s="22"/>
      <c r="D60" s="20"/>
      <c r="E60" s="25"/>
      <c r="F60" s="23"/>
      <c r="G60" s="22"/>
      <c r="H60" s="25"/>
      <c r="I60" s="22"/>
      <c r="J60" s="19"/>
      <c r="K60" s="44"/>
      <c r="L60" s="12"/>
      <c r="M60" s="12"/>
      <c r="N60" s="16">
        <v>1998</v>
      </c>
      <c r="O60" s="16">
        <v>2</v>
      </c>
      <c r="P60" s="16">
        <v>5145</v>
      </c>
      <c r="Q60" s="30">
        <f t="shared" si="4"/>
        <v>2572.5</v>
      </c>
      <c r="V60" s="12"/>
      <c r="W60" s="12"/>
    </row>
    <row r="61" spans="1:23">
      <c r="A61" s="36">
        <v>5</v>
      </c>
      <c r="B61" s="36">
        <v>9</v>
      </c>
      <c r="C61" s="36">
        <v>2001</v>
      </c>
      <c r="D61" s="103" t="s">
        <v>282</v>
      </c>
      <c r="E61" s="100" t="s">
        <v>272</v>
      </c>
      <c r="F61" s="104" t="s">
        <v>345</v>
      </c>
      <c r="G61" s="38">
        <v>1</v>
      </c>
      <c r="H61" s="94" t="s">
        <v>272</v>
      </c>
      <c r="I61" s="38">
        <v>2</v>
      </c>
      <c r="J61" s="103" t="s">
        <v>56</v>
      </c>
      <c r="K61" s="96">
        <v>1092</v>
      </c>
      <c r="L61" s="12"/>
      <c r="M61" s="12"/>
      <c r="N61" s="16">
        <v>1999</v>
      </c>
      <c r="O61" s="16">
        <v>3</v>
      </c>
      <c r="P61" s="16">
        <v>3940</v>
      </c>
      <c r="Q61" s="30">
        <f t="shared" si="4"/>
        <v>1313.3333333333333</v>
      </c>
      <c r="V61" s="12"/>
      <c r="W61" s="12"/>
    </row>
    <row r="62" spans="1:23">
      <c r="A62" s="36">
        <v>8</v>
      </c>
      <c r="B62" s="36">
        <v>9</v>
      </c>
      <c r="C62" s="36">
        <v>2001</v>
      </c>
      <c r="D62" s="104" t="s">
        <v>345</v>
      </c>
      <c r="E62" s="100" t="s">
        <v>272</v>
      </c>
      <c r="F62" s="103" t="s">
        <v>282</v>
      </c>
      <c r="G62" s="38">
        <v>1</v>
      </c>
      <c r="H62" s="94" t="s">
        <v>272</v>
      </c>
      <c r="I62" s="38">
        <v>0</v>
      </c>
      <c r="J62" s="103" t="s">
        <v>326</v>
      </c>
      <c r="K62" s="96">
        <v>1506</v>
      </c>
      <c r="L62" s="12"/>
      <c r="M62" s="12"/>
      <c r="N62" s="16">
        <v>2000</v>
      </c>
      <c r="O62" s="16">
        <v>3</v>
      </c>
      <c r="P62" s="16">
        <v>4187</v>
      </c>
      <c r="Q62" s="30">
        <f t="shared" si="4"/>
        <v>1395.6666666666667</v>
      </c>
      <c r="V62" s="12"/>
      <c r="W62" s="12"/>
    </row>
    <row r="63" spans="1:23">
      <c r="A63" s="36"/>
      <c r="B63" s="36"/>
      <c r="C63" s="36"/>
      <c r="D63" s="105"/>
      <c r="E63" s="38"/>
      <c r="F63" s="81"/>
      <c r="G63" s="97"/>
      <c r="H63" s="94"/>
      <c r="I63" s="97"/>
      <c r="J63" s="95"/>
      <c r="K63" s="87"/>
      <c r="L63" s="12"/>
      <c r="M63" s="12"/>
      <c r="N63" s="16">
        <v>2001</v>
      </c>
      <c r="O63" s="16">
        <v>2</v>
      </c>
      <c r="P63" s="16">
        <v>2598</v>
      </c>
      <c r="Q63" s="30">
        <f t="shared" si="4"/>
        <v>1299</v>
      </c>
      <c r="V63" s="12"/>
      <c r="W63" s="12"/>
    </row>
    <row r="64" spans="1:23">
      <c r="A64" s="22"/>
      <c r="B64" s="22"/>
      <c r="C64" s="22"/>
      <c r="D64" s="20"/>
      <c r="E64" s="25"/>
      <c r="F64" s="23"/>
      <c r="G64" s="22"/>
      <c r="H64" s="25"/>
      <c r="I64" s="22"/>
      <c r="J64" s="19"/>
      <c r="K64" s="44"/>
      <c r="L64" s="12"/>
      <c r="M64" s="12"/>
      <c r="N64" s="16">
        <v>2002</v>
      </c>
      <c r="O64" s="16">
        <v>2</v>
      </c>
      <c r="P64" s="16">
        <v>2253</v>
      </c>
      <c r="Q64" s="30">
        <f t="shared" si="4"/>
        <v>1126.5</v>
      </c>
      <c r="V64" s="12"/>
      <c r="W64" s="12"/>
    </row>
    <row r="65" spans="1:23">
      <c r="A65" s="36">
        <v>11</v>
      </c>
      <c r="B65" s="36">
        <v>9</v>
      </c>
      <c r="C65" s="36">
        <v>2002</v>
      </c>
      <c r="D65" s="104" t="s">
        <v>282</v>
      </c>
      <c r="E65" s="100" t="s">
        <v>272</v>
      </c>
      <c r="F65" s="103" t="s">
        <v>122</v>
      </c>
      <c r="G65" s="106">
        <v>2</v>
      </c>
      <c r="H65" s="102" t="s">
        <v>272</v>
      </c>
      <c r="I65" s="106">
        <v>0</v>
      </c>
      <c r="J65" s="103" t="s">
        <v>76</v>
      </c>
      <c r="K65" s="79">
        <v>1241</v>
      </c>
      <c r="L65" s="12"/>
      <c r="M65" s="12"/>
      <c r="N65" s="16">
        <v>2003</v>
      </c>
      <c r="O65" s="16">
        <v>3</v>
      </c>
      <c r="P65" s="16">
        <v>3563</v>
      </c>
      <c r="Q65" s="30">
        <f t="shared" si="4"/>
        <v>1187.6666666666667</v>
      </c>
      <c r="V65" s="12"/>
      <c r="W65" s="12"/>
    </row>
    <row r="66" spans="1:23">
      <c r="A66" s="36">
        <v>14</v>
      </c>
      <c r="B66" s="36">
        <v>9</v>
      </c>
      <c r="C66" s="36">
        <v>2002</v>
      </c>
      <c r="D66" s="103" t="s">
        <v>122</v>
      </c>
      <c r="E66" s="100" t="s">
        <v>272</v>
      </c>
      <c r="F66" s="104" t="s">
        <v>282</v>
      </c>
      <c r="G66" s="106">
        <v>0</v>
      </c>
      <c r="H66" s="102" t="s">
        <v>272</v>
      </c>
      <c r="I66" s="38">
        <v>2</v>
      </c>
      <c r="J66" s="103" t="s">
        <v>77</v>
      </c>
      <c r="K66" s="79">
        <v>1012</v>
      </c>
      <c r="L66" s="12"/>
      <c r="M66" s="12"/>
      <c r="N66" s="16">
        <v>2004</v>
      </c>
      <c r="O66" s="16">
        <v>3</v>
      </c>
      <c r="P66" s="16">
        <v>2367</v>
      </c>
      <c r="Q66" s="30">
        <f t="shared" si="4"/>
        <v>789</v>
      </c>
      <c r="V66" s="12"/>
      <c r="W66" s="12"/>
    </row>
    <row r="67" spans="1:23">
      <c r="A67" s="36"/>
      <c r="B67" s="36"/>
      <c r="C67" s="36"/>
      <c r="D67" s="103"/>
      <c r="E67" s="100"/>
      <c r="F67" s="104"/>
      <c r="G67" s="106"/>
      <c r="H67" s="102"/>
      <c r="I67" s="38"/>
      <c r="J67" s="103"/>
      <c r="K67" s="79"/>
      <c r="L67" s="12"/>
      <c r="M67" s="12"/>
      <c r="N67" s="16">
        <v>2005</v>
      </c>
      <c r="O67" s="16">
        <v>2</v>
      </c>
      <c r="P67" s="16">
        <v>2224</v>
      </c>
      <c r="Q67" s="30">
        <f t="shared" si="4"/>
        <v>1112</v>
      </c>
      <c r="V67" s="12"/>
      <c r="W67" s="12"/>
    </row>
    <row r="68" spans="1:23">
      <c r="A68" s="22"/>
      <c r="B68" s="22"/>
      <c r="C68" s="22"/>
      <c r="D68" s="20"/>
      <c r="E68" s="25"/>
      <c r="F68" s="23"/>
      <c r="G68" s="22"/>
      <c r="H68" s="25"/>
      <c r="I68" s="22"/>
      <c r="J68" s="19"/>
      <c r="K68" s="44"/>
      <c r="L68" s="12"/>
      <c r="M68" s="12"/>
      <c r="N68" s="16">
        <v>2006</v>
      </c>
      <c r="O68" s="16">
        <v>1</v>
      </c>
      <c r="P68" s="16">
        <v>2108</v>
      </c>
      <c r="Q68" s="30">
        <f t="shared" ref="Q68:Q77" si="5">PRODUCT(P68/O68)</f>
        <v>2108</v>
      </c>
      <c r="V68" s="12"/>
      <c r="W68" s="12"/>
    </row>
    <row r="69" spans="1:23">
      <c r="A69" s="36">
        <v>7</v>
      </c>
      <c r="B69" s="36">
        <v>9</v>
      </c>
      <c r="C69" s="36">
        <v>2003</v>
      </c>
      <c r="D69" s="99" t="s">
        <v>122</v>
      </c>
      <c r="E69" s="40" t="s">
        <v>272</v>
      </c>
      <c r="F69" s="107" t="s">
        <v>345</v>
      </c>
      <c r="G69" s="108">
        <v>2</v>
      </c>
      <c r="H69" s="102" t="s">
        <v>272</v>
      </c>
      <c r="I69" s="108">
        <v>0</v>
      </c>
      <c r="J69" s="103" t="s">
        <v>274</v>
      </c>
      <c r="K69" s="79">
        <v>1081</v>
      </c>
      <c r="L69" s="12"/>
      <c r="M69" s="12"/>
      <c r="N69" s="16">
        <v>2007</v>
      </c>
      <c r="O69" s="16">
        <v>2</v>
      </c>
      <c r="P69" s="16">
        <v>2287</v>
      </c>
      <c r="Q69" s="30">
        <f t="shared" si="5"/>
        <v>1143.5</v>
      </c>
      <c r="V69" s="12"/>
      <c r="W69" s="12"/>
    </row>
    <row r="70" spans="1:23">
      <c r="A70" s="36">
        <v>13</v>
      </c>
      <c r="B70" s="36">
        <v>9</v>
      </c>
      <c r="C70" s="36">
        <v>2003</v>
      </c>
      <c r="D70" s="109" t="s">
        <v>345</v>
      </c>
      <c r="E70" s="40" t="s">
        <v>272</v>
      </c>
      <c r="F70" s="101" t="s">
        <v>122</v>
      </c>
      <c r="G70" s="108">
        <v>1</v>
      </c>
      <c r="H70" s="102" t="s">
        <v>272</v>
      </c>
      <c r="I70" s="108">
        <v>0</v>
      </c>
      <c r="J70" s="103" t="s">
        <v>374</v>
      </c>
      <c r="K70" s="79">
        <v>963</v>
      </c>
      <c r="L70" s="12"/>
      <c r="M70" s="12"/>
      <c r="N70" s="16">
        <v>2008</v>
      </c>
      <c r="O70" s="16">
        <v>2</v>
      </c>
      <c r="P70" s="16">
        <v>2868</v>
      </c>
      <c r="Q70" s="30">
        <f t="shared" si="5"/>
        <v>1434</v>
      </c>
      <c r="V70" s="12"/>
      <c r="W70" s="12"/>
    </row>
    <row r="71" spans="1:23">
      <c r="A71" s="36">
        <v>14</v>
      </c>
      <c r="B71" s="36">
        <v>9</v>
      </c>
      <c r="C71" s="36">
        <v>2003</v>
      </c>
      <c r="D71" s="99" t="s">
        <v>122</v>
      </c>
      <c r="E71" s="110" t="s">
        <v>272</v>
      </c>
      <c r="F71" s="107" t="s">
        <v>345</v>
      </c>
      <c r="G71" s="108">
        <v>2</v>
      </c>
      <c r="H71" s="102" t="s">
        <v>272</v>
      </c>
      <c r="I71" s="108">
        <v>1</v>
      </c>
      <c r="J71" s="103" t="s">
        <v>275</v>
      </c>
      <c r="K71" s="111">
        <v>1519</v>
      </c>
      <c r="L71" s="12"/>
      <c r="M71" s="12"/>
      <c r="N71" s="16">
        <v>2009</v>
      </c>
      <c r="O71" s="16">
        <v>2</v>
      </c>
      <c r="P71" s="16">
        <v>4239</v>
      </c>
      <c r="Q71" s="30">
        <f t="shared" si="5"/>
        <v>2119.5</v>
      </c>
      <c r="V71" s="12"/>
      <c r="W71" s="12"/>
    </row>
    <row r="72" spans="1:23">
      <c r="A72" s="36"/>
      <c r="B72" s="36"/>
      <c r="C72" s="36"/>
      <c r="D72" s="95"/>
      <c r="E72" s="36"/>
      <c r="F72" s="81"/>
      <c r="G72" s="97"/>
      <c r="H72" s="94"/>
      <c r="I72" s="97"/>
      <c r="J72" s="95"/>
      <c r="K72" s="87"/>
      <c r="L72" s="12"/>
      <c r="M72" s="12"/>
      <c r="N72" s="16">
        <v>2010</v>
      </c>
      <c r="O72" s="16">
        <v>3</v>
      </c>
      <c r="P72" s="16">
        <v>5462</v>
      </c>
      <c r="Q72" s="30">
        <f t="shared" si="5"/>
        <v>1820.6666666666667</v>
      </c>
      <c r="V72" s="12"/>
      <c r="W72" s="12"/>
    </row>
    <row r="73" spans="1:23">
      <c r="A73" s="22"/>
      <c r="B73" s="22"/>
      <c r="C73" s="22"/>
      <c r="D73" s="20"/>
      <c r="E73" s="25"/>
      <c r="F73" s="23"/>
      <c r="G73" s="22"/>
      <c r="H73" s="25"/>
      <c r="I73" s="22"/>
      <c r="J73" s="19"/>
      <c r="K73" s="44"/>
      <c r="L73" s="12"/>
      <c r="M73" s="12"/>
      <c r="N73" s="16">
        <v>2011</v>
      </c>
      <c r="O73" s="16">
        <v>3</v>
      </c>
      <c r="P73" s="16">
        <v>4076</v>
      </c>
      <c r="Q73" s="30">
        <f t="shared" si="5"/>
        <v>1358.6666666666667</v>
      </c>
      <c r="V73" s="12"/>
      <c r="W73" s="12"/>
    </row>
    <row r="74" spans="1:23">
      <c r="A74" s="36">
        <v>8</v>
      </c>
      <c r="B74" s="36">
        <v>9</v>
      </c>
      <c r="C74" s="36">
        <v>2004</v>
      </c>
      <c r="D74" s="112" t="s">
        <v>282</v>
      </c>
      <c r="E74" s="40" t="s">
        <v>272</v>
      </c>
      <c r="F74" s="113" t="s">
        <v>369</v>
      </c>
      <c r="G74" s="114">
        <v>2</v>
      </c>
      <c r="H74" s="115" t="s">
        <v>272</v>
      </c>
      <c r="I74" s="38">
        <v>0</v>
      </c>
      <c r="J74" s="103" t="s">
        <v>114</v>
      </c>
      <c r="K74" s="79">
        <v>722</v>
      </c>
      <c r="L74" s="12"/>
      <c r="M74" s="12"/>
      <c r="N74" s="16">
        <v>2012</v>
      </c>
      <c r="O74" s="16">
        <v>2</v>
      </c>
      <c r="P74" s="16">
        <v>2699</v>
      </c>
      <c r="Q74" s="30">
        <f t="shared" si="5"/>
        <v>1349.5</v>
      </c>
      <c r="V74" s="12"/>
      <c r="W74" s="12"/>
    </row>
    <row r="75" spans="1:23">
      <c r="A75" s="36">
        <v>11</v>
      </c>
      <c r="B75" s="36">
        <v>9</v>
      </c>
      <c r="C75" s="36">
        <v>2004</v>
      </c>
      <c r="D75" s="112" t="s">
        <v>369</v>
      </c>
      <c r="E75" s="40" t="s">
        <v>272</v>
      </c>
      <c r="F75" s="113" t="s">
        <v>282</v>
      </c>
      <c r="G75" s="38">
        <v>2</v>
      </c>
      <c r="H75" s="115" t="s">
        <v>272</v>
      </c>
      <c r="I75" s="38">
        <v>0</v>
      </c>
      <c r="J75" s="103" t="s">
        <v>115</v>
      </c>
      <c r="K75" s="79">
        <v>812</v>
      </c>
      <c r="L75" s="12"/>
      <c r="M75" s="12"/>
      <c r="N75" s="16">
        <v>2013</v>
      </c>
      <c r="O75" s="16">
        <v>2</v>
      </c>
      <c r="P75" s="16">
        <v>3956</v>
      </c>
      <c r="Q75" s="30">
        <f t="shared" si="5"/>
        <v>1978</v>
      </c>
      <c r="V75" s="12"/>
      <c r="W75" s="12"/>
    </row>
    <row r="76" spans="1:23">
      <c r="A76" s="36">
        <v>12</v>
      </c>
      <c r="B76" s="36">
        <v>9</v>
      </c>
      <c r="C76" s="36">
        <v>2004</v>
      </c>
      <c r="D76" s="113" t="s">
        <v>282</v>
      </c>
      <c r="E76" s="40" t="s">
        <v>272</v>
      </c>
      <c r="F76" s="112" t="s">
        <v>369</v>
      </c>
      <c r="G76" s="38">
        <v>0</v>
      </c>
      <c r="H76" s="115" t="s">
        <v>272</v>
      </c>
      <c r="I76" s="38">
        <v>2</v>
      </c>
      <c r="J76" s="103" t="s">
        <v>116</v>
      </c>
      <c r="K76" s="79">
        <v>833</v>
      </c>
      <c r="L76" s="12"/>
      <c r="M76" s="12"/>
      <c r="N76" s="16">
        <v>2014</v>
      </c>
      <c r="O76" s="16">
        <v>3</v>
      </c>
      <c r="P76" s="16">
        <v>5269</v>
      </c>
      <c r="Q76" s="30">
        <f t="shared" si="5"/>
        <v>1756.3333333333333</v>
      </c>
      <c r="V76" s="12"/>
      <c r="W76" s="12"/>
    </row>
    <row r="77" spans="1:23">
      <c r="A77" s="36"/>
      <c r="B77" s="36"/>
      <c r="C77" s="36"/>
      <c r="D77" s="105"/>
      <c r="E77" s="38"/>
      <c r="F77" s="81"/>
      <c r="G77" s="97"/>
      <c r="H77" s="94"/>
      <c r="I77" s="97"/>
      <c r="J77" s="95"/>
      <c r="K77" s="87"/>
      <c r="L77" s="12"/>
      <c r="M77" s="12"/>
      <c r="N77" s="16">
        <v>2015</v>
      </c>
      <c r="O77" s="16">
        <v>2</v>
      </c>
      <c r="P77" s="16">
        <v>2818</v>
      </c>
      <c r="Q77" s="30">
        <f t="shared" si="5"/>
        <v>1409</v>
      </c>
      <c r="V77" s="12"/>
      <c r="W77" s="12"/>
    </row>
    <row r="78" spans="1:23">
      <c r="A78" s="22"/>
      <c r="B78" s="22"/>
      <c r="C78" s="22"/>
      <c r="D78" s="20"/>
      <c r="E78" s="25"/>
      <c r="F78" s="23"/>
      <c r="G78" s="22"/>
      <c r="H78" s="25"/>
      <c r="I78" s="22"/>
      <c r="J78" s="19"/>
      <c r="K78" s="44"/>
      <c r="L78" s="12"/>
      <c r="M78" s="12"/>
      <c r="N78" s="16">
        <v>2016</v>
      </c>
      <c r="O78" s="16">
        <v>2</v>
      </c>
      <c r="P78" s="16">
        <v>2998</v>
      </c>
      <c r="Q78" s="30">
        <f t="shared" ref="Q78:Q79" si="6">PRODUCT(P78/O78)</f>
        <v>1499</v>
      </c>
      <c r="V78" s="12"/>
      <c r="W78" s="12"/>
    </row>
    <row r="79" spans="1:23">
      <c r="A79" s="36">
        <v>3</v>
      </c>
      <c r="B79" s="36">
        <v>9</v>
      </c>
      <c r="C79" s="36">
        <v>2005</v>
      </c>
      <c r="D79" s="93" t="s">
        <v>286</v>
      </c>
      <c r="E79" s="37" t="s">
        <v>272</v>
      </c>
      <c r="F79" s="81" t="s">
        <v>282</v>
      </c>
      <c r="G79" s="36">
        <v>2</v>
      </c>
      <c r="H79" s="94" t="s">
        <v>272</v>
      </c>
      <c r="I79" s="36">
        <v>0</v>
      </c>
      <c r="J79" s="95" t="s">
        <v>22</v>
      </c>
      <c r="K79" s="95">
        <v>1012</v>
      </c>
      <c r="L79" s="12"/>
      <c r="M79" s="12"/>
      <c r="N79" s="16" t="s">
        <v>477</v>
      </c>
      <c r="O79" s="16">
        <f>SUM(O49:O78)</f>
        <v>66</v>
      </c>
      <c r="P79" s="16">
        <f>SUM(P49:P78)</f>
        <v>105086</v>
      </c>
      <c r="Q79" s="30">
        <f t="shared" si="6"/>
        <v>1592.2121212121212</v>
      </c>
      <c r="V79" s="12"/>
      <c r="W79" s="12"/>
    </row>
    <row r="80" spans="1:23">
      <c r="A80" s="36">
        <v>4</v>
      </c>
      <c r="B80" s="36">
        <v>9</v>
      </c>
      <c r="C80" s="36">
        <v>2005</v>
      </c>
      <c r="D80" s="81" t="s">
        <v>282</v>
      </c>
      <c r="E80" s="37" t="s">
        <v>272</v>
      </c>
      <c r="F80" s="93" t="s">
        <v>286</v>
      </c>
      <c r="G80" s="36">
        <v>0</v>
      </c>
      <c r="H80" s="94" t="s">
        <v>272</v>
      </c>
      <c r="I80" s="36">
        <v>1</v>
      </c>
      <c r="J80" s="95" t="s">
        <v>29</v>
      </c>
      <c r="K80" s="95">
        <v>1212</v>
      </c>
      <c r="L80" s="12"/>
      <c r="M80" s="12"/>
      <c r="N80" s="12"/>
      <c r="O80" s="12"/>
      <c r="P80" s="12"/>
      <c r="Q80" s="12"/>
      <c r="V80" s="12"/>
      <c r="W80" s="12"/>
    </row>
    <row r="81" spans="1:23">
      <c r="A81" s="36"/>
      <c r="B81" s="36"/>
      <c r="C81" s="36"/>
      <c r="D81" s="105"/>
      <c r="E81" s="38"/>
      <c r="F81" s="81"/>
      <c r="G81" s="97"/>
      <c r="H81" s="94"/>
      <c r="I81" s="97"/>
      <c r="J81" s="95"/>
      <c r="K81" s="87"/>
      <c r="L81" s="12"/>
      <c r="M81" s="12"/>
      <c r="N81" s="12"/>
      <c r="O81" s="12"/>
      <c r="P81" s="12"/>
      <c r="Q81" s="26"/>
      <c r="V81" s="12"/>
      <c r="W81" s="12"/>
    </row>
    <row r="82" spans="1:23">
      <c r="A82" s="22"/>
      <c r="B82" s="22"/>
      <c r="C82" s="22"/>
      <c r="D82" s="20"/>
      <c r="E82" s="25"/>
      <c r="F82" s="23"/>
      <c r="G82" s="22"/>
      <c r="H82" s="25"/>
      <c r="I82" s="22"/>
      <c r="J82" s="19"/>
      <c r="K82" s="44"/>
      <c r="L82" s="12"/>
      <c r="M82" s="12"/>
      <c r="N82" s="12"/>
      <c r="O82" s="12"/>
      <c r="P82" s="12"/>
      <c r="Q82" s="26"/>
      <c r="V82" s="12"/>
      <c r="W82" s="12"/>
    </row>
    <row r="83" spans="1:23">
      <c r="A83" s="36">
        <v>10</v>
      </c>
      <c r="B83" s="36">
        <v>9</v>
      </c>
      <c r="C83" s="36">
        <v>2006</v>
      </c>
      <c r="D83" s="93" t="s">
        <v>125</v>
      </c>
      <c r="E83" s="37" t="s">
        <v>272</v>
      </c>
      <c r="F83" s="81" t="s">
        <v>344</v>
      </c>
      <c r="G83" s="36">
        <v>1</v>
      </c>
      <c r="H83" s="94" t="s">
        <v>272</v>
      </c>
      <c r="I83" s="36">
        <v>0</v>
      </c>
      <c r="J83" s="95" t="s">
        <v>246</v>
      </c>
      <c r="K83" s="95">
        <v>2108</v>
      </c>
      <c r="L83" s="12"/>
      <c r="M83" s="12"/>
      <c r="N83" s="12"/>
      <c r="O83" s="12"/>
      <c r="P83" s="12"/>
      <c r="Q83" s="12"/>
      <c r="V83" s="12"/>
      <c r="W83" s="12"/>
    </row>
    <row r="84" spans="1:23">
      <c r="A84" s="36"/>
      <c r="B84" s="36"/>
      <c r="C84" s="36"/>
      <c r="D84" s="95"/>
      <c r="E84" s="95"/>
      <c r="F84" s="95"/>
      <c r="G84" s="36"/>
      <c r="H84" s="95"/>
      <c r="I84" s="36"/>
      <c r="J84" s="95"/>
      <c r="K84" s="95"/>
      <c r="L84" s="12"/>
      <c r="M84" s="12"/>
      <c r="N84" s="12"/>
      <c r="O84" s="12"/>
      <c r="P84" s="12"/>
      <c r="Q84" s="12"/>
      <c r="V84" s="12"/>
      <c r="W84" s="12"/>
    </row>
    <row r="85" spans="1:23">
      <c r="A85" s="22"/>
      <c r="B85" s="22"/>
      <c r="C85" s="22"/>
      <c r="D85" s="20"/>
      <c r="E85" s="25"/>
      <c r="F85" s="23"/>
      <c r="G85" s="22"/>
      <c r="H85" s="25"/>
      <c r="I85" s="22"/>
      <c r="J85" s="19"/>
      <c r="K85" s="44"/>
      <c r="L85" s="12"/>
      <c r="M85" s="12"/>
      <c r="N85" s="12"/>
      <c r="O85" s="12"/>
      <c r="P85" s="12"/>
      <c r="Q85" s="12"/>
      <c r="V85" s="12"/>
      <c r="W85" s="12"/>
    </row>
    <row r="86" spans="1:23">
      <c r="A86" s="36">
        <v>8</v>
      </c>
      <c r="B86" s="36">
        <v>9</v>
      </c>
      <c r="C86" s="36">
        <v>2007</v>
      </c>
      <c r="D86" s="93" t="s">
        <v>285</v>
      </c>
      <c r="E86" s="40" t="s">
        <v>272</v>
      </c>
      <c r="F86" s="81" t="s">
        <v>122</v>
      </c>
      <c r="G86" s="36">
        <v>2</v>
      </c>
      <c r="H86" s="115" t="s">
        <v>272</v>
      </c>
      <c r="I86" s="36">
        <v>1</v>
      </c>
      <c r="J86" s="95" t="s">
        <v>149</v>
      </c>
      <c r="K86" s="96">
        <v>1278</v>
      </c>
      <c r="L86" s="12"/>
      <c r="M86" s="12"/>
      <c r="N86" s="12"/>
      <c r="O86" s="12"/>
      <c r="P86" s="12"/>
      <c r="Q86" s="12"/>
      <c r="V86" s="12"/>
      <c r="W86" s="12"/>
    </row>
    <row r="87" spans="1:23">
      <c r="A87" s="36">
        <v>9</v>
      </c>
      <c r="B87" s="36">
        <v>9</v>
      </c>
      <c r="C87" s="36">
        <v>2007</v>
      </c>
      <c r="D87" s="93" t="s">
        <v>122</v>
      </c>
      <c r="E87" s="40" t="s">
        <v>272</v>
      </c>
      <c r="F87" s="81" t="s">
        <v>285</v>
      </c>
      <c r="G87" s="36">
        <v>1</v>
      </c>
      <c r="H87" s="115" t="s">
        <v>272</v>
      </c>
      <c r="I87" s="36">
        <v>0</v>
      </c>
      <c r="J87" s="95" t="s">
        <v>101</v>
      </c>
      <c r="K87" s="96">
        <v>2009</v>
      </c>
      <c r="L87" s="12"/>
      <c r="M87" s="12"/>
      <c r="N87" s="12"/>
      <c r="O87" s="12"/>
      <c r="P87" s="12"/>
      <c r="Q87" s="12"/>
      <c r="V87" s="12"/>
      <c r="W87" s="12"/>
    </row>
    <row r="88" spans="1:23">
      <c r="A88" s="36"/>
      <c r="B88" s="36"/>
      <c r="C88" s="36"/>
      <c r="D88" s="81"/>
      <c r="E88" s="36"/>
      <c r="F88" s="81"/>
      <c r="G88" s="36"/>
      <c r="H88" s="95"/>
      <c r="I88" s="36"/>
      <c r="J88" s="95"/>
      <c r="K88" s="96"/>
      <c r="L88" s="12"/>
      <c r="M88" s="12"/>
      <c r="N88" s="12"/>
      <c r="O88" s="12"/>
      <c r="P88" s="12"/>
      <c r="Q88" s="12"/>
      <c r="V88" s="12"/>
      <c r="W88" s="12"/>
    </row>
    <row r="89" spans="1:23">
      <c r="A89" s="22"/>
      <c r="B89" s="22"/>
      <c r="C89" s="22"/>
      <c r="D89" s="20"/>
      <c r="E89" s="25"/>
      <c r="F89" s="23"/>
      <c r="G89" s="22"/>
      <c r="H89" s="25"/>
      <c r="I89" s="22"/>
      <c r="J89" s="19"/>
      <c r="K89" s="44"/>
      <c r="L89" s="12"/>
      <c r="M89" s="12"/>
      <c r="N89" s="12"/>
      <c r="O89" s="12"/>
      <c r="P89" s="12"/>
      <c r="Q89" s="12"/>
      <c r="V89" s="12"/>
      <c r="W89" s="12"/>
    </row>
    <row r="90" spans="1:23">
      <c r="A90" s="36">
        <v>4</v>
      </c>
      <c r="B90" s="36">
        <v>9</v>
      </c>
      <c r="C90" s="36">
        <v>2008</v>
      </c>
      <c r="D90" s="81" t="s">
        <v>158</v>
      </c>
      <c r="E90" s="40" t="s">
        <v>272</v>
      </c>
      <c r="F90" s="93" t="s">
        <v>285</v>
      </c>
      <c r="G90" s="36">
        <v>1</v>
      </c>
      <c r="H90" s="115" t="s">
        <v>272</v>
      </c>
      <c r="I90" s="36">
        <v>2</v>
      </c>
      <c r="J90" s="95" t="s">
        <v>170</v>
      </c>
      <c r="K90" s="96">
        <v>1681</v>
      </c>
      <c r="L90" s="12"/>
      <c r="M90" s="12"/>
      <c r="N90" s="12"/>
      <c r="O90" s="12"/>
      <c r="P90" s="12"/>
      <c r="Q90" s="12"/>
      <c r="V90" s="12"/>
      <c r="W90" s="12"/>
    </row>
    <row r="91" spans="1:23">
      <c r="A91" s="36">
        <v>6</v>
      </c>
      <c r="B91" s="36">
        <v>9</v>
      </c>
      <c r="C91" s="36">
        <v>2008</v>
      </c>
      <c r="D91" s="93" t="s">
        <v>285</v>
      </c>
      <c r="E91" s="40" t="s">
        <v>272</v>
      </c>
      <c r="F91" s="81" t="s">
        <v>158</v>
      </c>
      <c r="G91" s="36">
        <v>2</v>
      </c>
      <c r="H91" s="115" t="s">
        <v>272</v>
      </c>
      <c r="I91" s="36">
        <v>0</v>
      </c>
      <c r="J91" s="95" t="s">
        <v>406</v>
      </c>
      <c r="K91" s="96">
        <v>1187</v>
      </c>
      <c r="L91" s="12"/>
      <c r="M91" s="12"/>
      <c r="N91" s="12"/>
      <c r="O91" s="12"/>
      <c r="P91" s="12"/>
      <c r="Q91" s="12"/>
      <c r="V91" s="12"/>
      <c r="W91" s="12"/>
    </row>
    <row r="92" spans="1:23">
      <c r="A92" s="95"/>
      <c r="B92" s="95"/>
      <c r="C92" s="95"/>
      <c r="D92" s="95"/>
      <c r="E92" s="95"/>
      <c r="F92" s="95"/>
      <c r="G92" s="36"/>
      <c r="H92" s="95"/>
      <c r="I92" s="36"/>
      <c r="J92" s="95"/>
      <c r="K92" s="95"/>
      <c r="L92" s="12"/>
      <c r="M92" s="12"/>
      <c r="N92" s="12"/>
      <c r="O92" s="12"/>
      <c r="P92" s="12"/>
      <c r="Q92" s="12"/>
      <c r="V92" s="12"/>
      <c r="W92" s="12"/>
    </row>
    <row r="93" spans="1:23">
      <c r="A93" s="22"/>
      <c r="B93" s="22"/>
      <c r="C93" s="22"/>
      <c r="D93" s="20"/>
      <c r="E93" s="25"/>
      <c r="F93" s="23"/>
      <c r="G93" s="22"/>
      <c r="H93" s="25"/>
      <c r="I93" s="22"/>
      <c r="J93" s="19"/>
      <c r="K93" s="44"/>
      <c r="L93" s="12"/>
      <c r="M93" s="12"/>
      <c r="N93" s="12"/>
      <c r="O93" s="12"/>
      <c r="P93" s="12"/>
      <c r="Q93" s="12"/>
      <c r="V93" s="12"/>
      <c r="W93" s="12"/>
    </row>
    <row r="94" spans="1:23">
      <c r="A94" s="36">
        <v>5</v>
      </c>
      <c r="B94" s="36">
        <v>9</v>
      </c>
      <c r="C94" s="36">
        <v>2009</v>
      </c>
      <c r="D94" s="81" t="s">
        <v>345</v>
      </c>
      <c r="E94" s="40" t="s">
        <v>272</v>
      </c>
      <c r="F94" s="93" t="s">
        <v>197</v>
      </c>
      <c r="G94" s="36">
        <v>0</v>
      </c>
      <c r="H94" s="113" t="s">
        <v>272</v>
      </c>
      <c r="I94" s="36">
        <v>2</v>
      </c>
      <c r="J94" s="116" t="s">
        <v>481</v>
      </c>
      <c r="K94" s="117">
        <v>1133</v>
      </c>
      <c r="L94" s="12"/>
      <c r="M94" s="12"/>
      <c r="N94" s="12"/>
      <c r="O94" s="12"/>
      <c r="P94" s="12"/>
      <c r="Q94" s="12"/>
      <c r="V94" s="12"/>
      <c r="W94" s="12"/>
    </row>
    <row r="95" spans="1:23">
      <c r="A95" s="36">
        <v>6</v>
      </c>
      <c r="B95" s="36">
        <v>9</v>
      </c>
      <c r="C95" s="36">
        <v>2009</v>
      </c>
      <c r="D95" s="93" t="s">
        <v>197</v>
      </c>
      <c r="E95" s="40" t="s">
        <v>272</v>
      </c>
      <c r="F95" s="81" t="s">
        <v>345</v>
      </c>
      <c r="G95" s="36">
        <v>2</v>
      </c>
      <c r="H95" s="113" t="s">
        <v>272</v>
      </c>
      <c r="I95" s="36">
        <v>1</v>
      </c>
      <c r="J95" s="116" t="s">
        <v>482</v>
      </c>
      <c r="K95" s="117">
        <v>3106</v>
      </c>
      <c r="L95" s="12"/>
      <c r="M95" s="12"/>
      <c r="N95" s="12"/>
      <c r="O95" s="12"/>
      <c r="P95" s="12"/>
      <c r="Q95" s="12"/>
      <c r="V95" s="12"/>
      <c r="W95" s="12"/>
    </row>
    <row r="96" spans="1:23">
      <c r="A96" s="36"/>
      <c r="B96" s="36"/>
      <c r="C96" s="36"/>
      <c r="D96" s="81"/>
      <c r="E96" s="36"/>
      <c r="F96" s="81"/>
      <c r="G96" s="36"/>
      <c r="H96" s="95"/>
      <c r="I96" s="36"/>
      <c r="J96" s="118"/>
      <c r="K96" s="117"/>
      <c r="L96" s="12"/>
      <c r="M96" s="12"/>
      <c r="N96" s="12"/>
      <c r="O96" s="12"/>
      <c r="P96" s="12"/>
      <c r="Q96" s="12"/>
      <c r="V96" s="12"/>
      <c r="W96" s="12"/>
    </row>
    <row r="97" spans="1:23">
      <c r="A97" s="22"/>
      <c r="B97" s="22"/>
      <c r="C97" s="22"/>
      <c r="D97" s="20"/>
      <c r="E97" s="25"/>
      <c r="F97" s="23"/>
      <c r="G97" s="22"/>
      <c r="H97" s="25"/>
      <c r="I97" s="22"/>
      <c r="J97" s="19"/>
      <c r="K97" s="119"/>
      <c r="L97" s="12"/>
      <c r="M97" s="12"/>
      <c r="N97" s="12"/>
      <c r="O97" s="12"/>
      <c r="P97" s="12"/>
      <c r="Q97" s="12"/>
      <c r="V97" s="12"/>
      <c r="W97" s="12"/>
    </row>
    <row r="98" spans="1:23">
      <c r="A98" s="36">
        <v>4</v>
      </c>
      <c r="B98" s="36">
        <v>9</v>
      </c>
      <c r="C98" s="36">
        <v>2010</v>
      </c>
      <c r="D98" s="93" t="s">
        <v>286</v>
      </c>
      <c r="E98" s="40" t="s">
        <v>272</v>
      </c>
      <c r="F98" s="81" t="s">
        <v>288</v>
      </c>
      <c r="G98" s="36">
        <v>2</v>
      </c>
      <c r="H98" s="113" t="s">
        <v>272</v>
      </c>
      <c r="I98" s="36">
        <v>0</v>
      </c>
      <c r="J98" s="81" t="s">
        <v>72</v>
      </c>
      <c r="K98" s="117">
        <v>1290</v>
      </c>
      <c r="L98" s="12"/>
      <c r="M98" s="12"/>
      <c r="N98" s="12"/>
      <c r="O98" s="12"/>
      <c r="P98" s="12"/>
      <c r="Q98" s="12"/>
      <c r="V98" s="12"/>
      <c r="W98" s="12"/>
    </row>
    <row r="99" spans="1:23">
      <c r="A99" s="36">
        <v>5</v>
      </c>
      <c r="B99" s="36">
        <v>9</v>
      </c>
      <c r="C99" s="36">
        <v>2010</v>
      </c>
      <c r="D99" s="93" t="s">
        <v>288</v>
      </c>
      <c r="E99" s="40" t="s">
        <v>272</v>
      </c>
      <c r="F99" s="81" t="s">
        <v>286</v>
      </c>
      <c r="G99" s="36">
        <v>1</v>
      </c>
      <c r="H99" s="113" t="s">
        <v>272</v>
      </c>
      <c r="I99" s="36">
        <v>0</v>
      </c>
      <c r="J99" s="81" t="s">
        <v>127</v>
      </c>
      <c r="K99" s="117">
        <v>2360</v>
      </c>
      <c r="L99" s="12"/>
      <c r="M99" s="12"/>
      <c r="N99" s="12"/>
      <c r="O99" s="12"/>
      <c r="P99" s="12"/>
      <c r="Q99" s="12"/>
      <c r="V99" s="12"/>
      <c r="W99" s="12"/>
    </row>
    <row r="100" spans="1:23">
      <c r="A100" s="36">
        <v>11</v>
      </c>
      <c r="B100" s="36">
        <v>9</v>
      </c>
      <c r="C100" s="36">
        <v>2010</v>
      </c>
      <c r="D100" s="93" t="s">
        <v>286</v>
      </c>
      <c r="E100" s="40" t="s">
        <v>272</v>
      </c>
      <c r="F100" s="81" t="s">
        <v>288</v>
      </c>
      <c r="G100" s="36">
        <v>2</v>
      </c>
      <c r="H100" s="113" t="s">
        <v>272</v>
      </c>
      <c r="I100" s="36">
        <v>0</v>
      </c>
      <c r="J100" s="81" t="s">
        <v>494</v>
      </c>
      <c r="K100" s="117">
        <v>1812</v>
      </c>
      <c r="L100" s="12"/>
      <c r="M100" s="12"/>
      <c r="N100" s="12"/>
      <c r="O100" s="12"/>
      <c r="P100" s="12"/>
      <c r="Q100" s="12"/>
      <c r="V100" s="12"/>
      <c r="W100" s="12"/>
    </row>
    <row r="101" spans="1:23">
      <c r="A101" s="36"/>
      <c r="B101" s="36"/>
      <c r="C101" s="36"/>
      <c r="D101" s="81"/>
      <c r="E101" s="36"/>
      <c r="F101" s="81"/>
      <c r="G101" s="36"/>
      <c r="H101" s="95"/>
      <c r="I101" s="36"/>
      <c r="J101" s="118"/>
      <c r="K101" s="117"/>
      <c r="L101" s="12"/>
      <c r="M101" s="12"/>
      <c r="N101" s="12"/>
      <c r="O101" s="12"/>
      <c r="P101" s="12"/>
      <c r="Q101" s="12"/>
      <c r="V101" s="12"/>
      <c r="W101" s="12"/>
    </row>
    <row r="102" spans="1:23">
      <c r="A102" s="22"/>
      <c r="B102" s="22"/>
      <c r="C102" s="22"/>
      <c r="D102" s="20"/>
      <c r="E102" s="25"/>
      <c r="F102" s="23"/>
      <c r="G102" s="22"/>
      <c r="H102" s="25"/>
      <c r="I102" s="22"/>
      <c r="J102" s="19"/>
      <c r="K102" s="44"/>
      <c r="L102" s="12"/>
      <c r="M102" s="12"/>
      <c r="N102" s="12"/>
      <c r="O102" s="12"/>
      <c r="P102" s="12"/>
      <c r="Q102" s="12"/>
      <c r="V102" s="12"/>
      <c r="W102" s="12"/>
    </row>
    <row r="103" spans="1:23">
      <c r="A103" s="36">
        <v>1</v>
      </c>
      <c r="B103" s="36">
        <v>9</v>
      </c>
      <c r="C103" s="36">
        <v>2011</v>
      </c>
      <c r="D103" s="93" t="s">
        <v>345</v>
      </c>
      <c r="E103" s="36" t="s">
        <v>272</v>
      </c>
      <c r="F103" s="81" t="s">
        <v>158</v>
      </c>
      <c r="G103" s="36">
        <v>1</v>
      </c>
      <c r="H103" s="95" t="s">
        <v>272</v>
      </c>
      <c r="I103" s="36">
        <v>0</v>
      </c>
      <c r="J103" s="118" t="s">
        <v>519</v>
      </c>
      <c r="K103" s="95">
        <v>1313</v>
      </c>
      <c r="L103" s="12"/>
      <c r="M103" s="12"/>
      <c r="N103" s="12"/>
      <c r="O103" s="12"/>
      <c r="P103" s="12"/>
      <c r="Q103" s="12"/>
      <c r="V103" s="12"/>
      <c r="W103" s="12"/>
    </row>
    <row r="104" spans="1:23">
      <c r="A104" s="36">
        <v>3</v>
      </c>
      <c r="B104" s="36">
        <v>9</v>
      </c>
      <c r="C104" s="36">
        <v>2011</v>
      </c>
      <c r="D104" s="93" t="s">
        <v>158</v>
      </c>
      <c r="E104" s="36" t="s">
        <v>272</v>
      </c>
      <c r="F104" s="81" t="s">
        <v>345</v>
      </c>
      <c r="G104" s="36">
        <v>1</v>
      </c>
      <c r="H104" s="95" t="s">
        <v>272</v>
      </c>
      <c r="I104" s="36">
        <v>0</v>
      </c>
      <c r="J104" s="118" t="s">
        <v>520</v>
      </c>
      <c r="K104" s="95">
        <v>1216</v>
      </c>
      <c r="L104" s="12"/>
      <c r="M104" s="12"/>
      <c r="N104" s="12"/>
      <c r="O104" s="12"/>
      <c r="P104" s="12"/>
      <c r="Q104" s="12"/>
      <c r="V104" s="12"/>
      <c r="W104" s="12"/>
    </row>
    <row r="105" spans="1:23">
      <c r="A105" s="36">
        <v>4</v>
      </c>
      <c r="B105" s="36">
        <v>9</v>
      </c>
      <c r="C105" s="36">
        <v>2011</v>
      </c>
      <c r="D105" s="93" t="s">
        <v>345</v>
      </c>
      <c r="E105" s="36" t="s">
        <v>272</v>
      </c>
      <c r="F105" s="81" t="s">
        <v>158</v>
      </c>
      <c r="G105" s="36">
        <v>1</v>
      </c>
      <c r="H105" s="95" t="s">
        <v>272</v>
      </c>
      <c r="I105" s="36">
        <v>0</v>
      </c>
      <c r="J105" s="118" t="s">
        <v>57</v>
      </c>
      <c r="K105" s="95">
        <v>1547</v>
      </c>
      <c r="L105" s="12"/>
      <c r="M105" s="12"/>
      <c r="N105" s="12"/>
      <c r="O105" s="12"/>
      <c r="P105" s="12"/>
      <c r="Q105" s="12"/>
      <c r="V105" s="12"/>
      <c r="W105" s="12"/>
    </row>
    <row r="106" spans="1:23">
      <c r="A106" s="36"/>
      <c r="B106" s="36"/>
      <c r="C106" s="36"/>
      <c r="D106" s="81"/>
      <c r="E106" s="36"/>
      <c r="F106" s="81"/>
      <c r="G106" s="36"/>
      <c r="H106" s="95"/>
      <c r="I106" s="36"/>
      <c r="J106" s="118"/>
      <c r="K106" s="95"/>
      <c r="L106" s="12"/>
      <c r="M106" s="12"/>
      <c r="N106" s="12"/>
      <c r="O106" s="12"/>
      <c r="P106" s="12"/>
      <c r="Q106" s="12"/>
      <c r="V106" s="12"/>
      <c r="W106" s="12"/>
    </row>
    <row r="107" spans="1:23">
      <c r="A107" s="22"/>
      <c r="B107" s="22"/>
      <c r="C107" s="22"/>
      <c r="D107" s="20"/>
      <c r="E107" s="25"/>
      <c r="F107" s="23"/>
      <c r="G107" s="22"/>
      <c r="H107" s="25"/>
      <c r="I107" s="22"/>
      <c r="J107" s="19"/>
      <c r="K107" s="44"/>
      <c r="L107" s="12"/>
      <c r="M107" s="12"/>
      <c r="N107" s="12"/>
      <c r="O107" s="12"/>
      <c r="P107" s="12"/>
      <c r="Q107" s="12"/>
      <c r="V107" s="12"/>
      <c r="W107" s="12"/>
    </row>
    <row r="108" spans="1:23">
      <c r="A108" s="16">
        <v>1</v>
      </c>
      <c r="B108" s="16">
        <v>9</v>
      </c>
      <c r="C108" s="16">
        <v>2012</v>
      </c>
      <c r="D108" s="129" t="s">
        <v>334</v>
      </c>
      <c r="E108" s="49" t="s">
        <v>272</v>
      </c>
      <c r="F108" s="132" t="s">
        <v>345</v>
      </c>
      <c r="G108" s="16">
        <v>1</v>
      </c>
      <c r="H108" s="131" t="s">
        <v>272</v>
      </c>
      <c r="I108" s="16">
        <v>2</v>
      </c>
      <c r="J108" s="17" t="s">
        <v>545</v>
      </c>
      <c r="K108" s="26">
        <v>1596</v>
      </c>
      <c r="L108" s="12"/>
      <c r="M108" s="12"/>
      <c r="N108" s="12"/>
      <c r="O108" s="12"/>
      <c r="P108" s="12"/>
      <c r="Q108" s="12"/>
      <c r="V108" s="12"/>
      <c r="W108" s="12"/>
    </row>
    <row r="109" spans="1:23">
      <c r="A109" s="16">
        <v>2</v>
      </c>
      <c r="B109" s="16">
        <v>9</v>
      </c>
      <c r="C109" s="16">
        <v>2012</v>
      </c>
      <c r="D109" s="132" t="s">
        <v>345</v>
      </c>
      <c r="E109" s="49" t="s">
        <v>272</v>
      </c>
      <c r="F109" s="129" t="s">
        <v>334</v>
      </c>
      <c r="G109" s="16">
        <v>2</v>
      </c>
      <c r="H109" s="131" t="s">
        <v>272</v>
      </c>
      <c r="I109" s="16">
        <v>0</v>
      </c>
      <c r="J109" s="17" t="s">
        <v>235</v>
      </c>
      <c r="K109" s="26">
        <v>1103</v>
      </c>
      <c r="L109" s="12"/>
      <c r="M109" s="12"/>
      <c r="N109" s="12"/>
      <c r="O109" s="12"/>
      <c r="P109" s="12"/>
      <c r="Q109" s="12"/>
      <c r="V109" s="12"/>
      <c r="W109" s="12"/>
    </row>
    <row r="110" spans="1:23">
      <c r="A110" s="36"/>
      <c r="B110" s="36"/>
      <c r="C110" s="36"/>
      <c r="D110" s="81"/>
      <c r="E110" s="36"/>
      <c r="F110" s="81"/>
      <c r="G110" s="36"/>
      <c r="H110" s="95"/>
      <c r="I110" s="36"/>
      <c r="J110" s="118"/>
      <c r="K110" s="95"/>
      <c r="L110" s="12"/>
      <c r="M110" s="12"/>
      <c r="N110" s="12"/>
      <c r="O110" s="12"/>
      <c r="P110" s="12"/>
      <c r="Q110" s="12"/>
      <c r="V110" s="12"/>
      <c r="W110" s="12"/>
    </row>
    <row r="111" spans="1:23">
      <c r="A111" s="22"/>
      <c r="B111" s="22"/>
      <c r="C111" s="22"/>
      <c r="D111" s="20"/>
      <c r="E111" s="25"/>
      <c r="F111" s="23"/>
      <c r="G111" s="22"/>
      <c r="H111" s="25"/>
      <c r="I111" s="22"/>
      <c r="J111" s="19"/>
      <c r="K111" s="44"/>
      <c r="L111" s="12"/>
      <c r="M111" s="12"/>
      <c r="N111" s="12"/>
      <c r="O111" s="12"/>
      <c r="P111" s="12"/>
      <c r="Q111" s="12"/>
      <c r="V111" s="12"/>
      <c r="W111" s="12"/>
    </row>
    <row r="112" spans="1:23">
      <c r="A112" s="16">
        <v>31</v>
      </c>
      <c r="B112" s="16">
        <v>8</v>
      </c>
      <c r="C112" s="16">
        <v>2013</v>
      </c>
      <c r="D112" s="129" t="s">
        <v>345</v>
      </c>
      <c r="E112" s="49" t="s">
        <v>272</v>
      </c>
      <c r="F112" s="132" t="s">
        <v>334</v>
      </c>
      <c r="G112" s="16">
        <v>1</v>
      </c>
      <c r="H112" s="131" t="s">
        <v>272</v>
      </c>
      <c r="I112" s="16">
        <v>2</v>
      </c>
      <c r="J112" s="17" t="s">
        <v>562</v>
      </c>
      <c r="K112" s="26">
        <v>1247</v>
      </c>
      <c r="L112" s="12"/>
      <c r="M112" s="12"/>
      <c r="N112" s="12"/>
      <c r="O112" s="12"/>
      <c r="P112" s="12"/>
      <c r="Q112" s="12"/>
      <c r="V112" s="12"/>
      <c r="W112" s="12"/>
    </row>
    <row r="113" spans="1:23">
      <c r="A113" s="16">
        <v>1</v>
      </c>
      <c r="B113" s="16">
        <v>9</v>
      </c>
      <c r="C113" s="16">
        <v>2013</v>
      </c>
      <c r="D113" s="132" t="s">
        <v>334</v>
      </c>
      <c r="E113" s="49" t="s">
        <v>272</v>
      </c>
      <c r="F113" s="129" t="s">
        <v>345</v>
      </c>
      <c r="G113" s="16">
        <v>2</v>
      </c>
      <c r="H113" s="131" t="s">
        <v>272</v>
      </c>
      <c r="I113" s="16">
        <v>1</v>
      </c>
      <c r="J113" s="17" t="s">
        <v>563</v>
      </c>
      <c r="K113" s="26">
        <v>2709</v>
      </c>
      <c r="L113" s="12"/>
      <c r="M113" s="12"/>
      <c r="N113" s="12"/>
      <c r="O113" s="12"/>
      <c r="P113" s="12"/>
      <c r="Q113" s="12"/>
      <c r="V113" s="12"/>
      <c r="W113" s="12"/>
    </row>
    <row r="114" spans="1:23">
      <c r="A114" s="36"/>
      <c r="B114" s="36"/>
      <c r="C114" s="36"/>
      <c r="D114" s="81"/>
      <c r="E114" s="36"/>
      <c r="F114" s="81"/>
      <c r="G114" s="36"/>
      <c r="H114" s="95"/>
      <c r="I114" s="36"/>
      <c r="J114" s="118"/>
      <c r="K114" s="95"/>
      <c r="L114" s="12"/>
      <c r="M114" s="12"/>
      <c r="N114" s="12"/>
      <c r="O114" s="12"/>
      <c r="P114" s="12"/>
      <c r="Q114" s="12"/>
      <c r="V114" s="12"/>
      <c r="W114" s="12"/>
    </row>
    <row r="115" spans="1:23">
      <c r="A115" s="22"/>
      <c r="B115" s="22"/>
      <c r="C115" s="22"/>
      <c r="D115" s="20"/>
      <c r="E115" s="25"/>
      <c r="F115" s="23"/>
      <c r="G115" s="22"/>
      <c r="H115" s="25"/>
      <c r="I115" s="22"/>
      <c r="J115" s="19"/>
      <c r="K115" s="44"/>
      <c r="L115" s="12"/>
      <c r="M115" s="12"/>
      <c r="N115" s="12"/>
      <c r="O115" s="12"/>
      <c r="P115" s="12"/>
      <c r="Q115" s="12"/>
      <c r="V115" s="12"/>
      <c r="W115" s="12"/>
    </row>
    <row r="116" spans="1:23">
      <c r="A116" s="16">
        <v>6</v>
      </c>
      <c r="B116" s="16">
        <v>9</v>
      </c>
      <c r="C116" s="16">
        <v>2014</v>
      </c>
      <c r="D116" s="13" t="s">
        <v>334</v>
      </c>
      <c r="E116" s="49" t="s">
        <v>272</v>
      </c>
      <c r="F116" s="41" t="s">
        <v>282</v>
      </c>
      <c r="G116" s="16">
        <v>2</v>
      </c>
      <c r="H116" s="131" t="s">
        <v>272</v>
      </c>
      <c r="I116" s="16">
        <v>1</v>
      </c>
      <c r="J116" s="17" t="s">
        <v>579</v>
      </c>
      <c r="K116" s="16">
        <v>1587</v>
      </c>
      <c r="L116" s="12"/>
      <c r="M116" s="12"/>
      <c r="N116" s="12"/>
      <c r="O116" s="12"/>
      <c r="P116" s="12"/>
      <c r="Q116" s="12"/>
      <c r="V116" s="12"/>
      <c r="W116" s="12"/>
    </row>
    <row r="117" spans="1:23">
      <c r="A117" s="16">
        <v>7</v>
      </c>
      <c r="B117" s="16">
        <v>9</v>
      </c>
      <c r="C117" s="16">
        <v>2014</v>
      </c>
      <c r="D117" s="47" t="s">
        <v>282</v>
      </c>
      <c r="E117" s="49" t="s">
        <v>272</v>
      </c>
      <c r="F117" s="12" t="s">
        <v>334</v>
      </c>
      <c r="G117" s="16">
        <v>2</v>
      </c>
      <c r="H117" s="131" t="s">
        <v>272</v>
      </c>
      <c r="I117" s="16">
        <v>0</v>
      </c>
      <c r="J117" s="17" t="s">
        <v>580</v>
      </c>
      <c r="K117" s="16">
        <v>1425</v>
      </c>
      <c r="L117" s="12"/>
      <c r="M117" s="12"/>
      <c r="N117" s="12"/>
      <c r="O117" s="12"/>
      <c r="P117" s="12"/>
      <c r="Q117" s="12"/>
      <c r="V117" s="12"/>
      <c r="W117" s="12"/>
    </row>
    <row r="118" spans="1:23">
      <c r="A118" s="16">
        <v>13</v>
      </c>
      <c r="B118" s="16">
        <v>9</v>
      </c>
      <c r="C118" s="16">
        <v>2014</v>
      </c>
      <c r="D118" s="13" t="s">
        <v>334</v>
      </c>
      <c r="E118" s="49" t="s">
        <v>272</v>
      </c>
      <c r="F118" s="41" t="s">
        <v>282</v>
      </c>
      <c r="G118" s="16">
        <v>2</v>
      </c>
      <c r="H118" s="131" t="s">
        <v>272</v>
      </c>
      <c r="I118" s="16">
        <v>1</v>
      </c>
      <c r="J118" s="17" t="s">
        <v>582</v>
      </c>
      <c r="K118" s="16">
        <v>2257</v>
      </c>
      <c r="L118" s="12"/>
      <c r="M118" s="12"/>
      <c r="N118" s="12"/>
      <c r="O118" s="12"/>
      <c r="P118" s="12"/>
      <c r="Q118" s="12"/>
      <c r="V118" s="12"/>
      <c r="W118" s="12"/>
    </row>
    <row r="119" spans="1:23">
      <c r="A119" s="36"/>
      <c r="B119" s="36"/>
      <c r="C119" s="36"/>
      <c r="D119" s="81"/>
      <c r="E119" s="36"/>
      <c r="F119" s="81"/>
      <c r="G119" s="36"/>
      <c r="H119" s="95"/>
      <c r="I119" s="36"/>
      <c r="J119" s="118"/>
      <c r="K119" s="95"/>
      <c r="L119" s="12"/>
      <c r="M119" s="12"/>
      <c r="N119" s="12"/>
      <c r="O119" s="12"/>
      <c r="P119" s="12"/>
      <c r="Q119" s="12"/>
      <c r="V119" s="12"/>
      <c r="W119" s="12"/>
    </row>
    <row r="120" spans="1:23">
      <c r="A120" s="22"/>
      <c r="B120" s="22"/>
      <c r="C120" s="22"/>
      <c r="D120" s="20"/>
      <c r="E120" s="25"/>
      <c r="F120" s="23"/>
      <c r="G120" s="22"/>
      <c r="H120" s="25"/>
      <c r="I120" s="22"/>
      <c r="J120" s="19"/>
      <c r="K120" s="44"/>
      <c r="L120" s="12"/>
      <c r="M120" s="12"/>
      <c r="N120" s="12"/>
      <c r="O120" s="12"/>
      <c r="P120" s="12"/>
      <c r="Q120" s="12"/>
      <c r="V120" s="12"/>
      <c r="W120" s="12"/>
    </row>
    <row r="121" spans="1:23">
      <c r="A121" s="16">
        <v>4</v>
      </c>
      <c r="B121" s="16">
        <v>9</v>
      </c>
      <c r="C121" s="16">
        <v>2015</v>
      </c>
      <c r="D121" s="17" t="s">
        <v>370</v>
      </c>
      <c r="E121" s="49" t="s">
        <v>272</v>
      </c>
      <c r="F121" s="14" t="s">
        <v>334</v>
      </c>
      <c r="G121" s="16">
        <v>0</v>
      </c>
      <c r="H121" s="131" t="s">
        <v>272</v>
      </c>
      <c r="I121" s="16">
        <v>1</v>
      </c>
      <c r="J121" s="17" t="s">
        <v>99</v>
      </c>
      <c r="K121" s="16">
        <v>1550</v>
      </c>
      <c r="L121" s="12"/>
      <c r="M121" s="12"/>
      <c r="N121" s="12"/>
      <c r="O121" s="12"/>
      <c r="P121" s="12"/>
      <c r="Q121" s="12"/>
      <c r="V121" s="12"/>
      <c r="W121" s="12"/>
    </row>
    <row r="122" spans="1:23">
      <c r="A122" s="16">
        <v>5</v>
      </c>
      <c r="B122" s="16">
        <v>9</v>
      </c>
      <c r="C122" s="16">
        <v>2015</v>
      </c>
      <c r="D122" s="14" t="s">
        <v>334</v>
      </c>
      <c r="E122" s="49" t="s">
        <v>272</v>
      </c>
      <c r="F122" s="17" t="s">
        <v>370</v>
      </c>
      <c r="G122" s="16">
        <v>2</v>
      </c>
      <c r="H122" s="131" t="s">
        <v>272</v>
      </c>
      <c r="I122" s="16">
        <v>0</v>
      </c>
      <c r="J122" s="17" t="s">
        <v>162</v>
      </c>
      <c r="K122" s="16">
        <v>1268</v>
      </c>
      <c r="L122" s="12"/>
      <c r="M122" s="12"/>
      <c r="N122" s="12"/>
      <c r="O122" s="12"/>
      <c r="P122" s="12"/>
      <c r="Q122" s="12"/>
      <c r="V122" s="12"/>
      <c r="W122" s="12"/>
    </row>
    <row r="123" spans="1:23">
      <c r="A123" s="36"/>
      <c r="B123" s="36"/>
      <c r="C123" s="36"/>
      <c r="D123" s="81"/>
      <c r="E123" s="36"/>
      <c r="F123" s="81"/>
      <c r="G123" s="36"/>
      <c r="H123" s="95"/>
      <c r="I123" s="36"/>
      <c r="J123" s="118"/>
      <c r="K123" s="95"/>
      <c r="L123" s="12"/>
      <c r="M123" s="12"/>
      <c r="N123" s="12"/>
      <c r="O123" s="12"/>
      <c r="P123" s="12"/>
      <c r="Q123" s="12"/>
      <c r="V123" s="12"/>
      <c r="W123" s="12"/>
    </row>
    <row r="124" spans="1:23">
      <c r="A124" s="22"/>
      <c r="B124" s="22"/>
      <c r="C124" s="22"/>
      <c r="D124" s="20"/>
      <c r="E124" s="25"/>
      <c r="F124" s="23"/>
      <c r="G124" s="22"/>
      <c r="H124" s="25"/>
      <c r="I124" s="22"/>
      <c r="J124" s="19"/>
      <c r="K124" s="44"/>
      <c r="L124" s="12"/>
      <c r="M124" s="12"/>
      <c r="N124" s="12"/>
      <c r="O124" s="12"/>
      <c r="P124" s="12"/>
      <c r="Q124" s="12"/>
      <c r="V124" s="12"/>
      <c r="W124" s="12"/>
    </row>
    <row r="125" spans="1:23">
      <c r="A125" s="16">
        <v>8</v>
      </c>
      <c r="B125" s="16">
        <v>9</v>
      </c>
      <c r="C125" s="16">
        <v>2016</v>
      </c>
      <c r="D125" s="14" t="s">
        <v>334</v>
      </c>
      <c r="E125" s="49" t="s">
        <v>272</v>
      </c>
      <c r="F125" s="17" t="s">
        <v>158</v>
      </c>
      <c r="G125" s="16">
        <v>2</v>
      </c>
      <c r="H125" s="131" t="s">
        <v>272</v>
      </c>
      <c r="I125" s="16">
        <v>1</v>
      </c>
      <c r="J125" s="17" t="s">
        <v>615</v>
      </c>
      <c r="K125" s="16">
        <v>1309</v>
      </c>
      <c r="L125" s="12"/>
      <c r="M125" s="12"/>
      <c r="N125" s="12"/>
      <c r="O125" s="12"/>
      <c r="P125" s="12"/>
      <c r="Q125" s="12"/>
      <c r="V125" s="12"/>
      <c r="W125" s="12"/>
    </row>
    <row r="126" spans="1:23">
      <c r="A126" s="16">
        <v>10</v>
      </c>
      <c r="B126" s="16">
        <v>9</v>
      </c>
      <c r="C126" s="16">
        <v>2016</v>
      </c>
      <c r="D126" s="17" t="s">
        <v>158</v>
      </c>
      <c r="E126" s="49" t="s">
        <v>272</v>
      </c>
      <c r="F126" s="14" t="s">
        <v>334</v>
      </c>
      <c r="G126" s="16">
        <v>0</v>
      </c>
      <c r="H126" s="131" t="s">
        <v>272</v>
      </c>
      <c r="I126" s="16">
        <v>2</v>
      </c>
      <c r="J126" s="17" t="s">
        <v>616</v>
      </c>
      <c r="K126" s="16">
        <v>1689</v>
      </c>
      <c r="L126" s="12"/>
      <c r="M126" s="12"/>
      <c r="N126" s="12"/>
      <c r="O126" s="12"/>
      <c r="P126" s="12"/>
      <c r="Q126" s="12"/>
      <c r="V126" s="12"/>
      <c r="W126" s="12"/>
    </row>
    <row r="127" spans="1:23">
      <c r="A127" s="36"/>
      <c r="B127" s="36"/>
      <c r="C127" s="36"/>
      <c r="D127" s="81"/>
      <c r="E127" s="36"/>
      <c r="F127" s="81"/>
      <c r="G127" s="36"/>
      <c r="H127" s="95"/>
      <c r="I127" s="36"/>
      <c r="J127" s="118"/>
      <c r="K127" s="95"/>
      <c r="L127" s="12"/>
      <c r="M127" s="12"/>
      <c r="N127" s="12"/>
      <c r="O127" s="12"/>
      <c r="P127" s="12"/>
      <c r="Q127" s="12"/>
      <c r="V127" s="12"/>
      <c r="W127" s="12"/>
    </row>
    <row r="128" spans="1:23">
      <c r="A128" s="36"/>
      <c r="B128" s="36"/>
      <c r="C128" s="36"/>
      <c r="D128" s="81"/>
      <c r="E128" s="36"/>
      <c r="F128" s="81"/>
      <c r="G128" s="36"/>
      <c r="H128" s="95"/>
      <c r="I128" s="36"/>
      <c r="J128" s="118"/>
      <c r="K128" s="95"/>
      <c r="L128" s="12"/>
      <c r="M128" s="12"/>
      <c r="N128" s="12"/>
      <c r="O128" s="12"/>
      <c r="P128" s="12"/>
      <c r="Q128" s="12"/>
      <c r="V128" s="12"/>
      <c r="W128" s="12"/>
    </row>
    <row r="129" spans="1:23">
      <c r="A129" s="36"/>
      <c r="B129" s="36"/>
      <c r="C129" s="36"/>
      <c r="D129" s="81"/>
      <c r="E129" s="36"/>
      <c r="F129" s="81"/>
      <c r="G129" s="36"/>
      <c r="H129" s="95"/>
      <c r="I129" s="36"/>
      <c r="J129" s="118"/>
      <c r="K129" s="95"/>
      <c r="L129" s="12"/>
      <c r="M129" s="12"/>
      <c r="N129" s="12"/>
      <c r="O129" s="12"/>
      <c r="P129" s="12"/>
      <c r="Q129" s="12"/>
      <c r="V129" s="12"/>
      <c r="W129" s="12"/>
    </row>
    <row r="130" spans="1:23">
      <c r="A130" s="36"/>
      <c r="B130" s="36"/>
      <c r="C130" s="36"/>
      <c r="D130" s="81"/>
      <c r="E130" s="36"/>
      <c r="F130" s="81"/>
      <c r="G130" s="36"/>
      <c r="H130" s="95"/>
      <c r="I130" s="36"/>
      <c r="J130" s="118"/>
      <c r="K130" s="95"/>
      <c r="L130" s="12"/>
      <c r="M130" s="12"/>
      <c r="N130" s="12"/>
      <c r="O130" s="12"/>
      <c r="P130" s="12"/>
      <c r="Q130" s="12"/>
      <c r="V130" s="12"/>
      <c r="W130" s="12"/>
    </row>
    <row r="131" spans="1:23">
      <c r="A131" s="36"/>
      <c r="B131" s="36"/>
      <c r="C131" s="36"/>
      <c r="D131" s="81"/>
      <c r="E131" s="36"/>
      <c r="F131" s="81"/>
      <c r="G131" s="36"/>
      <c r="H131" s="95"/>
      <c r="I131" s="36"/>
      <c r="J131" s="118"/>
      <c r="K131" s="95"/>
      <c r="L131" s="12"/>
      <c r="M131" s="12"/>
      <c r="N131" s="12"/>
      <c r="O131" s="12"/>
      <c r="P131" s="12"/>
      <c r="Q131" s="12"/>
      <c r="V131" s="12"/>
      <c r="W131" s="12"/>
    </row>
    <row r="132" spans="1:23">
      <c r="A132" s="36"/>
      <c r="B132" s="36"/>
      <c r="C132" s="36"/>
      <c r="D132" s="81"/>
      <c r="E132" s="36"/>
      <c r="F132" s="81"/>
      <c r="G132" s="36"/>
      <c r="H132" s="95"/>
      <c r="I132" s="36"/>
      <c r="J132" s="118"/>
      <c r="K132" s="95"/>
      <c r="L132" s="12"/>
      <c r="M132" s="12"/>
      <c r="N132" s="12"/>
      <c r="O132" s="12"/>
      <c r="P132" s="12"/>
      <c r="Q132" s="12"/>
      <c r="V132" s="12"/>
      <c r="W132" s="12"/>
    </row>
    <row r="133" spans="1:23">
      <c r="A133" s="36"/>
      <c r="B133" s="36"/>
      <c r="C133" s="36"/>
      <c r="D133" s="81"/>
      <c r="E133" s="36"/>
      <c r="F133" s="81"/>
      <c r="G133" s="36"/>
      <c r="H133" s="95"/>
      <c r="I133" s="36"/>
      <c r="J133" s="118"/>
      <c r="K133" s="95"/>
      <c r="L133" s="12"/>
      <c r="M133" s="12"/>
      <c r="N133" s="12"/>
      <c r="O133" s="12"/>
      <c r="P133" s="12"/>
      <c r="Q133" s="12"/>
      <c r="V133" s="12"/>
      <c r="W133" s="12"/>
    </row>
    <row r="134" spans="1:23">
      <c r="A134" s="36"/>
      <c r="B134" s="36"/>
      <c r="C134" s="36"/>
      <c r="D134" s="81"/>
      <c r="E134" s="36"/>
      <c r="F134" s="81"/>
      <c r="G134" s="36"/>
      <c r="H134" s="95"/>
      <c r="I134" s="36"/>
      <c r="J134" s="118"/>
      <c r="K134" s="95"/>
      <c r="L134" s="12"/>
      <c r="M134" s="12"/>
      <c r="N134" s="12"/>
      <c r="O134" s="12"/>
      <c r="P134" s="12"/>
      <c r="Q134" s="12"/>
      <c r="V134" s="12"/>
      <c r="W134" s="12"/>
    </row>
    <row r="135" spans="1:23">
      <c r="A135" s="36"/>
      <c r="B135" s="36"/>
      <c r="C135" s="36"/>
      <c r="D135" s="81"/>
      <c r="E135" s="36"/>
      <c r="F135" s="81"/>
      <c r="G135" s="36"/>
      <c r="H135" s="95"/>
      <c r="I135" s="36"/>
      <c r="J135" s="118"/>
      <c r="K135" s="95"/>
      <c r="L135" s="12"/>
      <c r="M135" s="12"/>
      <c r="N135" s="12"/>
      <c r="O135" s="12"/>
      <c r="P135" s="12"/>
      <c r="Q135" s="12"/>
      <c r="V135" s="12"/>
      <c r="W135" s="12"/>
    </row>
    <row r="136" spans="1:23">
      <c r="A136" s="36"/>
      <c r="B136" s="36"/>
      <c r="C136" s="36"/>
      <c r="D136" s="81"/>
      <c r="E136" s="36"/>
      <c r="F136" s="81"/>
      <c r="G136" s="36"/>
      <c r="H136" s="95"/>
      <c r="I136" s="36"/>
      <c r="J136" s="118"/>
      <c r="K136" s="95"/>
      <c r="L136" s="12"/>
      <c r="M136" s="12"/>
      <c r="N136" s="12"/>
      <c r="O136" s="12"/>
      <c r="P136" s="12"/>
      <c r="Q136" s="12"/>
      <c r="V136" s="12"/>
      <c r="W136" s="12"/>
    </row>
    <row r="137" spans="1:23">
      <c r="A137" s="36"/>
      <c r="B137" s="36"/>
      <c r="C137" s="36"/>
      <c r="D137" s="81"/>
      <c r="E137" s="36"/>
      <c r="F137" s="81"/>
      <c r="G137" s="36"/>
      <c r="H137" s="95"/>
      <c r="I137" s="36"/>
      <c r="J137" s="118"/>
      <c r="K137" s="95"/>
      <c r="L137" s="12"/>
      <c r="M137" s="12"/>
      <c r="N137" s="12"/>
      <c r="O137" s="12"/>
      <c r="P137" s="12"/>
      <c r="Q137" s="12"/>
      <c r="V137" s="12"/>
      <c r="W137" s="12"/>
    </row>
    <row r="138" spans="1:23">
      <c r="A138" s="36"/>
      <c r="B138" s="36"/>
      <c r="C138" s="36"/>
      <c r="D138" s="81"/>
      <c r="E138" s="36"/>
      <c r="F138" s="81"/>
      <c r="G138" s="36"/>
      <c r="H138" s="95"/>
      <c r="I138" s="36"/>
      <c r="J138" s="118"/>
      <c r="K138" s="95"/>
      <c r="L138" s="12"/>
      <c r="M138" s="12"/>
      <c r="N138" s="12"/>
      <c r="O138" s="12"/>
      <c r="P138" s="12"/>
      <c r="Q138" s="12"/>
      <c r="V138" s="12"/>
      <c r="W138" s="12"/>
    </row>
    <row r="139" spans="1:23">
      <c r="A139" s="36"/>
      <c r="B139" s="36"/>
      <c r="C139" s="36"/>
      <c r="D139" s="81"/>
      <c r="E139" s="36"/>
      <c r="F139" s="81"/>
      <c r="G139" s="36"/>
      <c r="H139" s="95"/>
      <c r="I139" s="36"/>
      <c r="J139" s="118"/>
      <c r="K139" s="95"/>
      <c r="L139" s="12"/>
      <c r="M139" s="12"/>
      <c r="N139" s="12"/>
      <c r="O139" s="12"/>
      <c r="P139" s="12"/>
      <c r="Q139" s="12"/>
      <c r="V139" s="12"/>
      <c r="W139" s="12"/>
    </row>
    <row r="140" spans="1:23">
      <c r="A140" s="36"/>
      <c r="B140" s="36"/>
      <c r="C140" s="36"/>
      <c r="D140" s="81"/>
      <c r="E140" s="36"/>
      <c r="F140" s="81"/>
      <c r="G140" s="36"/>
      <c r="H140" s="95"/>
      <c r="I140" s="36"/>
      <c r="J140" s="118"/>
      <c r="K140" s="95"/>
      <c r="L140" s="12"/>
      <c r="M140" s="12"/>
      <c r="N140" s="12"/>
      <c r="O140" s="12"/>
      <c r="P140" s="12"/>
      <c r="Q140" s="12"/>
      <c r="V140" s="12"/>
      <c r="W140" s="12"/>
    </row>
    <row r="141" spans="1:23">
      <c r="A141" s="36"/>
      <c r="B141" s="36"/>
      <c r="C141" s="36"/>
      <c r="D141" s="81"/>
      <c r="E141" s="36"/>
      <c r="F141" s="81"/>
      <c r="G141" s="36"/>
      <c r="H141" s="95"/>
      <c r="I141" s="36"/>
      <c r="J141" s="118"/>
      <c r="K141" s="95"/>
      <c r="L141" s="12"/>
      <c r="M141" s="12"/>
      <c r="N141" s="12"/>
      <c r="O141" s="12"/>
      <c r="P141" s="12"/>
      <c r="Q141" s="12"/>
      <c r="V141" s="12"/>
      <c r="W141" s="12"/>
    </row>
    <row r="142" spans="1:23">
      <c r="A142" s="36"/>
      <c r="B142" s="36"/>
      <c r="C142" s="36"/>
      <c r="D142" s="81"/>
      <c r="E142" s="36"/>
      <c r="F142" s="81"/>
      <c r="G142" s="36"/>
      <c r="H142" s="95"/>
      <c r="I142" s="36"/>
      <c r="J142" s="118"/>
      <c r="K142" s="95"/>
      <c r="L142" s="12"/>
      <c r="M142" s="12"/>
      <c r="N142" s="12"/>
      <c r="O142" s="12"/>
      <c r="P142" s="12"/>
      <c r="Q142" s="12"/>
      <c r="V142" s="12"/>
      <c r="W142" s="12"/>
    </row>
    <row r="143" spans="1:23">
      <c r="A143" s="36"/>
      <c r="B143" s="36"/>
      <c r="C143" s="36"/>
      <c r="D143" s="81"/>
      <c r="E143" s="36"/>
      <c r="F143" s="81"/>
      <c r="G143" s="36"/>
      <c r="H143" s="95"/>
      <c r="I143" s="36"/>
      <c r="J143" s="118"/>
      <c r="K143" s="95"/>
      <c r="L143" s="12"/>
      <c r="M143" s="12"/>
      <c r="N143" s="12"/>
      <c r="O143" s="12"/>
      <c r="P143" s="12"/>
      <c r="Q143" s="12"/>
      <c r="V143" s="12"/>
      <c r="W143" s="12"/>
    </row>
    <row r="144" spans="1:23">
      <c r="A144" s="36"/>
      <c r="B144" s="36"/>
      <c r="C144" s="36"/>
      <c r="D144" s="81"/>
      <c r="E144" s="36"/>
      <c r="F144" s="81"/>
      <c r="G144" s="36"/>
      <c r="H144" s="95"/>
      <c r="I144" s="36"/>
      <c r="J144" s="118"/>
      <c r="K144" s="95"/>
      <c r="L144" s="12"/>
      <c r="M144" s="12"/>
      <c r="N144" s="12"/>
      <c r="O144" s="12"/>
      <c r="P144" s="12"/>
      <c r="Q144" s="12"/>
      <c r="V144" s="12"/>
      <c r="W144" s="12"/>
    </row>
    <row r="145" spans="1:23">
      <c r="A145" s="36"/>
      <c r="B145" s="36"/>
      <c r="C145" s="36"/>
      <c r="D145" s="81"/>
      <c r="E145" s="36"/>
      <c r="F145" s="81"/>
      <c r="G145" s="36"/>
      <c r="H145" s="95"/>
      <c r="I145" s="36"/>
      <c r="J145" s="118"/>
      <c r="K145" s="95"/>
      <c r="L145" s="12"/>
      <c r="M145" s="12"/>
      <c r="N145" s="12"/>
      <c r="O145" s="12"/>
      <c r="P145" s="12"/>
      <c r="Q145" s="12"/>
      <c r="V145" s="12"/>
      <c r="W145" s="12"/>
    </row>
    <row r="146" spans="1:23">
      <c r="A146" s="36"/>
      <c r="B146" s="36"/>
      <c r="C146" s="36"/>
      <c r="D146" s="81"/>
      <c r="E146" s="36"/>
      <c r="F146" s="81"/>
      <c r="G146" s="36"/>
      <c r="H146" s="95"/>
      <c r="I146" s="36"/>
      <c r="J146" s="118"/>
      <c r="K146" s="95"/>
      <c r="L146" s="12"/>
      <c r="M146" s="12"/>
      <c r="N146" s="12"/>
      <c r="O146" s="12"/>
      <c r="P146" s="12"/>
      <c r="Q146" s="12"/>
      <c r="V146" s="12"/>
      <c r="W146" s="12"/>
    </row>
    <row r="147" spans="1:23">
      <c r="A147" s="36"/>
      <c r="B147" s="36"/>
      <c r="C147" s="36"/>
      <c r="D147" s="81"/>
      <c r="E147" s="36"/>
      <c r="F147" s="81"/>
      <c r="G147" s="36"/>
      <c r="H147" s="95"/>
      <c r="I147" s="36"/>
      <c r="J147" s="118"/>
      <c r="K147" s="95"/>
      <c r="L147" s="12"/>
      <c r="M147" s="12"/>
      <c r="N147" s="12"/>
      <c r="O147" s="12"/>
      <c r="P147" s="12"/>
      <c r="Q147" s="12"/>
      <c r="V147" s="12"/>
      <c r="W147" s="12"/>
    </row>
    <row r="148" spans="1:23">
      <c r="A148" s="36"/>
      <c r="B148" s="36"/>
      <c r="C148" s="36"/>
      <c r="D148" s="81"/>
      <c r="E148" s="36"/>
      <c r="F148" s="81"/>
      <c r="G148" s="36"/>
      <c r="H148" s="95"/>
      <c r="I148" s="36"/>
      <c r="J148" s="118"/>
      <c r="K148" s="95"/>
      <c r="L148" s="12"/>
      <c r="M148" s="12"/>
      <c r="N148" s="12"/>
      <c r="O148" s="12"/>
      <c r="P148" s="12"/>
      <c r="Q148" s="12"/>
      <c r="V148" s="12"/>
      <c r="W148" s="12"/>
    </row>
    <row r="149" spans="1:23">
      <c r="A149" s="36"/>
      <c r="B149" s="36"/>
      <c r="C149" s="36"/>
      <c r="D149" s="81"/>
      <c r="E149" s="36"/>
      <c r="F149" s="81"/>
      <c r="G149" s="36"/>
      <c r="H149" s="95"/>
      <c r="I149" s="36"/>
      <c r="J149" s="118"/>
      <c r="K149" s="95"/>
      <c r="L149" s="12"/>
      <c r="M149" s="12"/>
      <c r="N149" s="12"/>
      <c r="O149" s="12"/>
      <c r="P149" s="12"/>
      <c r="Q149" s="12"/>
      <c r="V149" s="12"/>
      <c r="W149" s="12"/>
    </row>
    <row r="150" spans="1:23">
      <c r="A150" s="36"/>
      <c r="B150" s="36"/>
      <c r="C150" s="36"/>
      <c r="D150" s="81"/>
      <c r="E150" s="36"/>
      <c r="F150" s="81"/>
      <c r="G150" s="36"/>
      <c r="H150" s="95"/>
      <c r="I150" s="36"/>
      <c r="J150" s="118"/>
      <c r="K150" s="95"/>
      <c r="L150" s="12"/>
      <c r="M150" s="12"/>
      <c r="N150" s="12"/>
      <c r="O150" s="12"/>
      <c r="P150" s="12"/>
      <c r="Q150" s="12"/>
      <c r="V150" s="12"/>
      <c r="W150" s="12"/>
    </row>
    <row r="151" spans="1:23">
      <c r="A151" s="36"/>
      <c r="B151" s="36"/>
      <c r="C151" s="36"/>
      <c r="D151" s="81"/>
      <c r="E151" s="36"/>
      <c r="F151" s="81"/>
      <c r="G151" s="36"/>
      <c r="H151" s="95"/>
      <c r="I151" s="36"/>
      <c r="J151" s="118"/>
      <c r="K151" s="95"/>
      <c r="L151" s="12"/>
      <c r="M151" s="12"/>
      <c r="N151" s="12"/>
      <c r="O151" s="12"/>
      <c r="P151" s="12"/>
      <c r="Q151" s="12"/>
      <c r="V151" s="12"/>
      <c r="W151" s="12"/>
    </row>
    <row r="152" spans="1:23">
      <c r="A152" s="36"/>
      <c r="B152" s="36"/>
      <c r="C152" s="36"/>
      <c r="D152" s="81"/>
      <c r="E152" s="36"/>
      <c r="F152" s="81"/>
      <c r="G152" s="36"/>
      <c r="H152" s="95"/>
      <c r="I152" s="36"/>
      <c r="J152" s="118"/>
      <c r="K152" s="95"/>
      <c r="L152" s="12"/>
      <c r="M152" s="12"/>
      <c r="N152" s="12"/>
      <c r="O152" s="12"/>
      <c r="P152" s="12"/>
      <c r="Q152" s="12"/>
      <c r="V152" s="12"/>
      <c r="W152" s="12"/>
    </row>
    <row r="153" spans="1:23">
      <c r="A153" s="36"/>
      <c r="B153" s="36"/>
      <c r="C153" s="36"/>
      <c r="D153" s="81"/>
      <c r="E153" s="36"/>
      <c r="F153" s="81"/>
      <c r="G153" s="36"/>
      <c r="H153" s="95"/>
      <c r="I153" s="36"/>
      <c r="J153" s="118"/>
      <c r="K153" s="95"/>
      <c r="L153" s="12"/>
      <c r="M153" s="12"/>
      <c r="N153" s="12"/>
      <c r="O153" s="12"/>
      <c r="P153" s="12"/>
      <c r="Q153" s="12"/>
      <c r="V153" s="12"/>
      <c r="W153" s="12"/>
    </row>
    <row r="154" spans="1:23">
      <c r="A154" s="36"/>
      <c r="B154" s="36"/>
      <c r="C154" s="36"/>
      <c r="D154" s="81"/>
      <c r="E154" s="36"/>
      <c r="F154" s="81"/>
      <c r="G154" s="36"/>
      <c r="H154" s="95"/>
      <c r="I154" s="36"/>
      <c r="J154" s="118"/>
      <c r="K154" s="95"/>
      <c r="L154" s="12"/>
      <c r="M154" s="12"/>
      <c r="N154" s="12"/>
      <c r="O154" s="12"/>
      <c r="P154" s="12"/>
      <c r="Q154" s="12"/>
      <c r="V154" s="12"/>
      <c r="W154" s="12"/>
    </row>
    <row r="155" spans="1:23">
      <c r="A155" s="36"/>
      <c r="B155" s="36"/>
      <c r="C155" s="36"/>
      <c r="D155" s="81"/>
      <c r="E155" s="36"/>
      <c r="F155" s="81"/>
      <c r="G155" s="36"/>
      <c r="H155" s="95"/>
      <c r="I155" s="36"/>
      <c r="J155" s="118"/>
      <c r="K155" s="95"/>
      <c r="L155" s="12"/>
      <c r="M155" s="12"/>
      <c r="N155" s="12"/>
      <c r="O155" s="12"/>
      <c r="P155" s="12"/>
      <c r="Q155" s="12"/>
      <c r="V155" s="12"/>
      <c r="W155" s="12"/>
    </row>
    <row r="156" spans="1:23">
      <c r="A156" s="36"/>
      <c r="B156" s="36"/>
      <c r="C156" s="36"/>
      <c r="D156" s="81"/>
      <c r="E156" s="36"/>
      <c r="F156" s="81"/>
      <c r="G156" s="36"/>
      <c r="H156" s="95"/>
      <c r="I156" s="36"/>
      <c r="J156" s="118"/>
      <c r="K156" s="95"/>
      <c r="L156" s="12"/>
      <c r="M156" s="12"/>
      <c r="N156" s="12"/>
      <c r="O156" s="12"/>
      <c r="P156" s="12"/>
      <c r="Q156" s="12"/>
      <c r="V156" s="12"/>
      <c r="W156" s="12"/>
    </row>
    <row r="157" spans="1:23">
      <c r="A157" s="36"/>
      <c r="B157" s="36"/>
      <c r="C157" s="36"/>
      <c r="D157" s="81"/>
      <c r="E157" s="36"/>
      <c r="F157" s="81"/>
      <c r="G157" s="36"/>
      <c r="H157" s="95"/>
      <c r="I157" s="36"/>
      <c r="J157" s="118"/>
      <c r="K157" s="95"/>
      <c r="L157" s="12"/>
      <c r="M157" s="12"/>
      <c r="N157" s="12"/>
      <c r="O157" s="12"/>
      <c r="P157" s="12"/>
      <c r="Q157" s="12"/>
      <c r="V157" s="12"/>
      <c r="W157" s="12"/>
    </row>
    <row r="158" spans="1:23">
      <c r="A158" s="36"/>
      <c r="B158" s="36"/>
      <c r="C158" s="36"/>
      <c r="D158" s="81"/>
      <c r="E158" s="36"/>
      <c r="F158" s="81"/>
      <c r="G158" s="36"/>
      <c r="H158" s="95"/>
      <c r="I158" s="36"/>
      <c r="J158" s="118"/>
      <c r="K158" s="95"/>
      <c r="L158" s="12"/>
      <c r="M158" s="12"/>
      <c r="N158" s="12"/>
      <c r="O158" s="12"/>
      <c r="P158" s="12"/>
      <c r="Q158" s="12"/>
      <c r="V158" s="12"/>
      <c r="W158" s="12"/>
    </row>
    <row r="159" spans="1:23">
      <c r="A159" s="36"/>
      <c r="B159" s="36"/>
      <c r="C159" s="36"/>
      <c r="D159" s="81"/>
      <c r="E159" s="36"/>
      <c r="F159" s="81"/>
      <c r="G159" s="36"/>
      <c r="H159" s="95"/>
      <c r="I159" s="36"/>
      <c r="J159" s="118"/>
      <c r="K159" s="95"/>
      <c r="L159" s="12"/>
      <c r="M159" s="12"/>
      <c r="N159" s="12"/>
      <c r="O159" s="12"/>
      <c r="P159" s="12"/>
      <c r="Q159" s="12"/>
      <c r="V159" s="12"/>
      <c r="W159" s="12"/>
    </row>
    <row r="160" spans="1:23">
      <c r="A160" s="36"/>
      <c r="B160" s="36"/>
      <c r="C160" s="36"/>
      <c r="D160" s="81"/>
      <c r="E160" s="36"/>
      <c r="F160" s="81"/>
      <c r="G160" s="36"/>
      <c r="H160" s="95"/>
      <c r="I160" s="36"/>
      <c r="J160" s="118"/>
      <c r="K160" s="95"/>
      <c r="L160" s="12"/>
      <c r="M160" s="12"/>
      <c r="N160" s="12"/>
      <c r="O160" s="12"/>
      <c r="P160" s="12"/>
      <c r="Q160" s="12"/>
      <c r="V160" s="12"/>
      <c r="W160" s="12"/>
    </row>
    <row r="161" spans="1:23">
      <c r="A161" s="36"/>
      <c r="B161" s="36"/>
      <c r="C161" s="36"/>
      <c r="D161" s="81"/>
      <c r="E161" s="36"/>
      <c r="F161" s="81"/>
      <c r="G161" s="36"/>
      <c r="H161" s="95"/>
      <c r="I161" s="36"/>
      <c r="J161" s="118"/>
      <c r="K161" s="95"/>
      <c r="L161" s="12"/>
      <c r="M161" s="12"/>
      <c r="N161" s="12"/>
      <c r="O161" s="12"/>
      <c r="P161" s="12"/>
      <c r="Q161" s="12"/>
      <c r="V161" s="12"/>
      <c r="W161" s="12"/>
    </row>
    <row r="162" spans="1:23">
      <c r="A162" s="36"/>
      <c r="B162" s="36"/>
      <c r="C162" s="36"/>
      <c r="D162" s="81"/>
      <c r="E162" s="36"/>
      <c r="F162" s="81"/>
      <c r="G162" s="36"/>
      <c r="H162" s="95"/>
      <c r="I162" s="36"/>
      <c r="J162" s="118"/>
      <c r="K162" s="95"/>
      <c r="L162" s="12"/>
      <c r="M162" s="12"/>
      <c r="N162" s="12"/>
      <c r="O162" s="12"/>
      <c r="P162" s="12"/>
      <c r="Q162" s="12"/>
      <c r="V162" s="12"/>
      <c r="W162" s="12"/>
    </row>
    <row r="163" spans="1:23">
      <c r="A163" s="36"/>
      <c r="B163" s="36"/>
      <c r="C163" s="36"/>
      <c r="D163" s="81"/>
      <c r="E163" s="36"/>
      <c r="F163" s="81"/>
      <c r="G163" s="36"/>
      <c r="H163" s="95"/>
      <c r="I163" s="36"/>
      <c r="J163" s="118"/>
      <c r="K163" s="95"/>
      <c r="L163" s="12"/>
      <c r="M163" s="12"/>
      <c r="N163" s="12"/>
      <c r="O163" s="12"/>
      <c r="P163" s="12"/>
      <c r="Q163" s="12"/>
      <c r="V163" s="12"/>
      <c r="W163" s="12"/>
    </row>
    <row r="164" spans="1:23">
      <c r="A164" s="36"/>
      <c r="B164" s="36"/>
      <c r="C164" s="36"/>
      <c r="D164" s="81"/>
      <c r="E164" s="36"/>
      <c r="F164" s="81"/>
      <c r="G164" s="36"/>
      <c r="H164" s="95"/>
      <c r="I164" s="36"/>
      <c r="J164" s="118"/>
      <c r="K164" s="95"/>
      <c r="L164" s="12"/>
      <c r="M164" s="12"/>
      <c r="N164" s="12"/>
      <c r="O164" s="12"/>
      <c r="P164" s="12"/>
      <c r="Q164" s="12"/>
      <c r="V164" s="12"/>
      <c r="W164" s="12"/>
    </row>
    <row r="165" spans="1:23">
      <c r="A165" s="36"/>
      <c r="B165" s="36"/>
      <c r="C165" s="36"/>
      <c r="D165" s="81"/>
      <c r="E165" s="36"/>
      <c r="F165" s="81"/>
      <c r="G165" s="36"/>
      <c r="H165" s="95"/>
      <c r="I165" s="36"/>
      <c r="J165" s="118"/>
      <c r="K165" s="95"/>
      <c r="L165" s="12"/>
      <c r="M165" s="12"/>
      <c r="N165" s="12"/>
      <c r="O165" s="12"/>
      <c r="P165" s="12"/>
      <c r="Q165" s="12"/>
      <c r="V165" s="12"/>
      <c r="W165" s="12"/>
    </row>
    <row r="166" spans="1:23">
      <c r="A166" s="36"/>
      <c r="B166" s="36"/>
      <c r="C166" s="36"/>
      <c r="D166" s="81"/>
      <c r="E166" s="36"/>
      <c r="F166" s="81"/>
      <c r="G166" s="36"/>
      <c r="H166" s="95"/>
      <c r="I166" s="36"/>
      <c r="J166" s="118"/>
      <c r="K166" s="95"/>
      <c r="L166" s="12"/>
      <c r="M166" s="12"/>
      <c r="N166" s="12"/>
      <c r="O166" s="12"/>
      <c r="P166" s="12"/>
      <c r="Q166" s="12"/>
      <c r="V166" s="12"/>
      <c r="W166" s="12"/>
    </row>
    <row r="167" spans="1:23">
      <c r="A167" s="36"/>
      <c r="B167" s="36"/>
      <c r="C167" s="36"/>
      <c r="D167" s="81"/>
      <c r="E167" s="36"/>
      <c r="F167" s="81"/>
      <c r="G167" s="36"/>
      <c r="H167" s="95"/>
      <c r="I167" s="36"/>
      <c r="J167" s="118"/>
      <c r="K167" s="95"/>
      <c r="L167" s="12"/>
      <c r="M167" s="12"/>
      <c r="N167" s="12"/>
      <c r="O167" s="12"/>
      <c r="P167" s="12"/>
      <c r="Q167" s="12"/>
      <c r="V167" s="12"/>
      <c r="W167" s="12"/>
    </row>
    <row r="168" spans="1:23">
      <c r="A168" s="36"/>
      <c r="B168" s="36"/>
      <c r="C168" s="36"/>
      <c r="D168" s="81"/>
      <c r="E168" s="36"/>
      <c r="F168" s="81"/>
      <c r="G168" s="36"/>
      <c r="H168" s="95"/>
      <c r="I168" s="36"/>
      <c r="J168" s="118"/>
      <c r="K168" s="95"/>
      <c r="L168" s="12"/>
      <c r="M168" s="12"/>
      <c r="N168" s="12"/>
      <c r="O168" s="12"/>
      <c r="P168" s="12"/>
      <c r="Q168" s="12"/>
      <c r="V168" s="12"/>
      <c r="W168" s="12"/>
    </row>
    <row r="169" spans="1:23">
      <c r="A169" s="36"/>
      <c r="B169" s="36"/>
      <c r="C169" s="36"/>
      <c r="D169" s="81"/>
      <c r="E169" s="36"/>
      <c r="F169" s="81"/>
      <c r="G169" s="36"/>
      <c r="H169" s="95"/>
      <c r="I169" s="36"/>
      <c r="J169" s="118"/>
      <c r="K169" s="95"/>
      <c r="L169" s="12"/>
      <c r="M169" s="12"/>
      <c r="N169" s="12"/>
      <c r="O169" s="12"/>
      <c r="P169" s="12"/>
      <c r="Q169" s="12"/>
      <c r="V169" s="12"/>
      <c r="W169" s="12"/>
    </row>
    <row r="170" spans="1:23">
      <c r="A170" s="36"/>
      <c r="B170" s="36"/>
      <c r="C170" s="36"/>
      <c r="D170" s="81"/>
      <c r="E170" s="36"/>
      <c r="F170" s="81"/>
      <c r="G170" s="36"/>
      <c r="H170" s="95"/>
      <c r="I170" s="36"/>
      <c r="J170" s="118"/>
      <c r="K170" s="95"/>
      <c r="L170" s="12"/>
      <c r="M170" s="12"/>
      <c r="N170" s="12"/>
      <c r="O170" s="12"/>
      <c r="P170" s="12"/>
      <c r="Q170" s="12"/>
      <c r="V170" s="12"/>
      <c r="W170" s="12"/>
    </row>
    <row r="171" spans="1:23">
      <c r="A171" s="36"/>
      <c r="B171" s="36"/>
      <c r="C171" s="36"/>
      <c r="D171" s="81"/>
      <c r="E171" s="36"/>
      <c r="F171" s="81"/>
      <c r="G171" s="36"/>
      <c r="H171" s="95"/>
      <c r="I171" s="36"/>
      <c r="J171" s="118"/>
      <c r="K171" s="95"/>
      <c r="L171" s="12"/>
      <c r="M171" s="12"/>
      <c r="N171" s="12"/>
      <c r="O171" s="12"/>
      <c r="P171" s="12"/>
      <c r="Q171" s="12"/>
      <c r="V171" s="12"/>
      <c r="W171" s="12"/>
    </row>
    <row r="172" spans="1:23">
      <c r="A172" s="36"/>
      <c r="B172" s="36"/>
      <c r="C172" s="36"/>
      <c r="D172" s="81"/>
      <c r="E172" s="36"/>
      <c r="F172" s="81"/>
      <c r="G172" s="36"/>
      <c r="H172" s="95"/>
      <c r="I172" s="36"/>
      <c r="J172" s="118"/>
      <c r="K172" s="95"/>
      <c r="L172" s="12"/>
      <c r="M172" s="12"/>
      <c r="N172" s="12"/>
      <c r="O172" s="12"/>
      <c r="P172" s="12"/>
      <c r="Q172" s="12"/>
      <c r="V172" s="12"/>
      <c r="W172" s="12"/>
    </row>
    <row r="173" spans="1:23">
      <c r="A173" s="36"/>
      <c r="B173" s="36"/>
      <c r="C173" s="36"/>
      <c r="D173" s="81"/>
      <c r="E173" s="36"/>
      <c r="F173" s="81"/>
      <c r="G173" s="36"/>
      <c r="H173" s="95"/>
      <c r="I173" s="36"/>
      <c r="J173" s="118"/>
      <c r="K173" s="95"/>
      <c r="L173" s="12"/>
      <c r="M173" s="12"/>
      <c r="N173" s="12"/>
      <c r="O173" s="12"/>
      <c r="P173" s="12"/>
      <c r="Q173" s="12"/>
      <c r="V173" s="12"/>
      <c r="W173" s="12"/>
    </row>
    <row r="174" spans="1:23">
      <c r="A174" s="36"/>
      <c r="B174" s="36"/>
      <c r="C174" s="36"/>
      <c r="D174" s="81"/>
      <c r="E174" s="36"/>
      <c r="F174" s="81"/>
      <c r="G174" s="36"/>
      <c r="H174" s="95"/>
      <c r="I174" s="36"/>
      <c r="J174" s="118"/>
      <c r="K174" s="95"/>
      <c r="L174" s="12"/>
      <c r="M174" s="12"/>
      <c r="N174" s="12"/>
      <c r="O174" s="12"/>
      <c r="P174" s="12"/>
      <c r="Q174" s="12"/>
      <c r="V174" s="12"/>
      <c r="W174" s="12"/>
    </row>
    <row r="175" spans="1:23">
      <c r="A175" s="36"/>
      <c r="B175" s="36"/>
      <c r="C175" s="36"/>
      <c r="D175" s="81"/>
      <c r="E175" s="36"/>
      <c r="F175" s="81"/>
      <c r="G175" s="36"/>
      <c r="H175" s="95"/>
      <c r="I175" s="36"/>
      <c r="J175" s="118"/>
      <c r="K175" s="95"/>
      <c r="L175" s="12"/>
      <c r="M175" s="12"/>
      <c r="N175" s="12"/>
      <c r="O175" s="12"/>
      <c r="P175" s="12"/>
      <c r="Q175" s="12"/>
      <c r="V175" s="12"/>
      <c r="W175" s="12"/>
    </row>
    <row r="176" spans="1:23">
      <c r="A176" s="36"/>
      <c r="B176" s="36"/>
      <c r="C176" s="36"/>
      <c r="D176" s="81"/>
      <c r="E176" s="36"/>
      <c r="F176" s="81"/>
      <c r="G176" s="36"/>
      <c r="H176" s="95"/>
      <c r="I176" s="36"/>
      <c r="J176" s="118"/>
      <c r="K176" s="95"/>
      <c r="L176" s="12"/>
      <c r="M176" s="12"/>
      <c r="N176" s="12"/>
      <c r="O176" s="12"/>
      <c r="P176" s="12"/>
      <c r="Q176" s="12"/>
      <c r="V176" s="12"/>
      <c r="W176" s="12"/>
    </row>
    <row r="177" spans="1:23">
      <c r="A177" s="36"/>
      <c r="B177" s="36"/>
      <c r="C177" s="36"/>
      <c r="D177" s="81"/>
      <c r="E177" s="36"/>
      <c r="F177" s="81"/>
      <c r="G177" s="36"/>
      <c r="H177" s="95"/>
      <c r="I177" s="36"/>
      <c r="J177" s="118"/>
      <c r="K177" s="95"/>
      <c r="L177" s="12"/>
      <c r="M177" s="12"/>
      <c r="N177" s="12"/>
      <c r="O177" s="12"/>
      <c r="P177" s="12"/>
      <c r="Q177" s="12"/>
      <c r="V177" s="12"/>
      <c r="W177" s="12"/>
    </row>
    <row r="178" spans="1:23">
      <c r="A178" s="36"/>
      <c r="B178" s="36"/>
      <c r="C178" s="36"/>
      <c r="D178" s="81"/>
      <c r="E178" s="36"/>
      <c r="F178" s="81"/>
      <c r="G178" s="36"/>
      <c r="H178" s="95"/>
      <c r="I178" s="36"/>
      <c r="J178" s="118"/>
      <c r="K178" s="95"/>
      <c r="L178" s="12"/>
      <c r="M178" s="12"/>
      <c r="N178" s="12"/>
      <c r="O178" s="12"/>
      <c r="P178" s="12"/>
      <c r="Q178" s="12"/>
      <c r="V178" s="12"/>
      <c r="W178" s="12"/>
    </row>
    <row r="179" spans="1:23">
      <c r="A179" s="36"/>
      <c r="B179" s="36"/>
      <c r="C179" s="36"/>
      <c r="D179" s="81"/>
      <c r="E179" s="36"/>
      <c r="F179" s="81"/>
      <c r="G179" s="36"/>
      <c r="H179" s="95"/>
      <c r="I179" s="36"/>
      <c r="J179" s="118"/>
      <c r="K179" s="95"/>
      <c r="L179" s="12"/>
      <c r="M179" s="12"/>
      <c r="N179" s="12"/>
      <c r="O179" s="12"/>
      <c r="P179" s="12"/>
      <c r="Q179" s="12"/>
      <c r="V179" s="12"/>
      <c r="W179" s="12"/>
    </row>
    <row r="180" spans="1:23">
      <c r="A180" s="36"/>
      <c r="B180" s="36"/>
      <c r="C180" s="36"/>
      <c r="D180" s="81"/>
      <c r="E180" s="36"/>
      <c r="F180" s="81"/>
      <c r="G180" s="36"/>
      <c r="H180" s="95"/>
      <c r="I180" s="36"/>
      <c r="J180" s="118"/>
      <c r="K180" s="95"/>
      <c r="L180" s="12"/>
      <c r="M180" s="12"/>
      <c r="N180" s="12"/>
      <c r="O180" s="12"/>
      <c r="P180" s="12"/>
      <c r="Q180" s="12"/>
      <c r="V180" s="12"/>
      <c r="W180" s="12"/>
    </row>
    <row r="181" spans="1:23">
      <c r="A181" s="36"/>
      <c r="B181" s="36"/>
      <c r="C181" s="36"/>
      <c r="D181" s="81"/>
      <c r="E181" s="36"/>
      <c r="F181" s="81"/>
      <c r="G181" s="36"/>
      <c r="H181" s="95"/>
      <c r="I181" s="36"/>
      <c r="J181" s="118"/>
      <c r="K181" s="95"/>
      <c r="L181" s="12"/>
      <c r="M181" s="12"/>
      <c r="N181" s="12"/>
      <c r="O181" s="12"/>
      <c r="P181" s="12"/>
      <c r="Q181" s="12"/>
      <c r="V181" s="12"/>
      <c r="W181" s="12"/>
    </row>
    <row r="182" spans="1:23">
      <c r="A182" s="36"/>
      <c r="B182" s="36"/>
      <c r="C182" s="36"/>
      <c r="D182" s="81"/>
      <c r="E182" s="36"/>
      <c r="F182" s="81"/>
      <c r="G182" s="36"/>
      <c r="H182" s="95"/>
      <c r="I182" s="36"/>
      <c r="J182" s="118"/>
      <c r="K182" s="95"/>
      <c r="L182" s="12"/>
      <c r="M182" s="12"/>
      <c r="N182" s="12"/>
      <c r="O182" s="12"/>
      <c r="P182" s="12"/>
      <c r="Q182" s="12"/>
      <c r="V182" s="12"/>
      <c r="W182" s="12"/>
    </row>
    <row r="183" spans="1:23">
      <c r="A183" s="36"/>
      <c r="B183" s="36"/>
      <c r="C183" s="36"/>
      <c r="D183" s="81"/>
      <c r="E183" s="36"/>
      <c r="F183" s="81"/>
      <c r="G183" s="36"/>
      <c r="H183" s="95"/>
      <c r="I183" s="36"/>
      <c r="J183" s="118"/>
      <c r="K183" s="95"/>
      <c r="L183" s="12"/>
      <c r="M183" s="12"/>
      <c r="N183" s="12"/>
      <c r="O183" s="12"/>
      <c r="P183" s="12"/>
      <c r="Q183" s="12"/>
      <c r="V183" s="12"/>
      <c r="W183" s="12"/>
    </row>
    <row r="184" spans="1:23">
      <c r="A184" s="36"/>
      <c r="B184" s="36"/>
      <c r="C184" s="36"/>
      <c r="D184" s="81"/>
      <c r="E184" s="36"/>
      <c r="F184" s="81"/>
      <c r="G184" s="36"/>
      <c r="H184" s="95"/>
      <c r="I184" s="36"/>
      <c r="J184" s="118"/>
      <c r="K184" s="95"/>
      <c r="L184" s="12"/>
      <c r="M184" s="12"/>
      <c r="N184" s="12"/>
      <c r="O184" s="12"/>
      <c r="P184" s="12"/>
      <c r="Q184" s="12"/>
      <c r="V184" s="12"/>
      <c r="W184" s="12"/>
    </row>
    <row r="185" spans="1:23">
      <c r="A185" s="36"/>
      <c r="B185" s="36"/>
      <c r="C185" s="36"/>
      <c r="D185" s="81"/>
      <c r="E185" s="36"/>
      <c r="F185" s="81"/>
      <c r="G185" s="36"/>
      <c r="H185" s="95"/>
      <c r="I185" s="36"/>
      <c r="J185" s="118"/>
      <c r="K185" s="95"/>
      <c r="L185" s="12"/>
      <c r="M185" s="12"/>
      <c r="N185" s="12"/>
      <c r="O185" s="12"/>
      <c r="P185" s="12"/>
      <c r="Q185" s="12"/>
      <c r="V185" s="12"/>
      <c r="W185" s="12"/>
    </row>
    <row r="186" spans="1:23">
      <c r="A186" s="36"/>
      <c r="B186" s="36"/>
      <c r="C186" s="36"/>
      <c r="D186" s="81"/>
      <c r="E186" s="36"/>
      <c r="F186" s="81"/>
      <c r="G186" s="36"/>
      <c r="H186" s="95"/>
      <c r="I186" s="36"/>
      <c r="J186" s="118"/>
      <c r="K186" s="95"/>
      <c r="L186" s="12"/>
      <c r="M186" s="12"/>
      <c r="N186" s="12"/>
      <c r="O186" s="12"/>
      <c r="P186" s="12"/>
      <c r="Q186" s="12"/>
      <c r="V186" s="12"/>
      <c r="W186" s="12"/>
    </row>
    <row r="187" spans="1:23">
      <c r="A187" s="36"/>
      <c r="B187" s="36"/>
      <c r="C187" s="36"/>
      <c r="D187" s="81"/>
      <c r="E187" s="36"/>
      <c r="F187" s="81"/>
      <c r="G187" s="36"/>
      <c r="H187" s="95"/>
      <c r="I187" s="36"/>
      <c r="J187" s="118"/>
      <c r="K187" s="95"/>
      <c r="L187" s="12"/>
      <c r="M187" s="12"/>
      <c r="N187" s="12"/>
      <c r="O187" s="12"/>
      <c r="P187" s="12"/>
      <c r="Q187" s="12"/>
      <c r="V187" s="12"/>
      <c r="W187" s="12"/>
    </row>
    <row r="188" spans="1:23">
      <c r="A188" s="36"/>
      <c r="B188" s="36"/>
      <c r="C188" s="36"/>
      <c r="D188" s="81"/>
      <c r="E188" s="36"/>
      <c r="F188" s="81"/>
      <c r="G188" s="36"/>
      <c r="H188" s="95"/>
      <c r="I188" s="36"/>
      <c r="J188" s="118"/>
      <c r="K188" s="95"/>
      <c r="L188" s="12"/>
      <c r="M188" s="12"/>
      <c r="N188" s="12"/>
      <c r="O188" s="12"/>
      <c r="P188" s="12"/>
      <c r="Q188" s="12"/>
      <c r="V188" s="12"/>
      <c r="W188" s="12"/>
    </row>
    <row r="189" spans="1:23">
      <c r="A189" s="36"/>
      <c r="B189" s="36"/>
      <c r="C189" s="36"/>
      <c r="D189" s="81"/>
      <c r="E189" s="36"/>
      <c r="F189" s="81"/>
      <c r="G189" s="36"/>
      <c r="H189" s="95"/>
      <c r="I189" s="36"/>
      <c r="J189" s="118"/>
      <c r="K189" s="95"/>
      <c r="L189" s="12"/>
      <c r="M189" s="12"/>
      <c r="N189" s="12"/>
      <c r="O189" s="12"/>
      <c r="P189" s="12"/>
      <c r="Q189" s="12"/>
      <c r="V189" s="12"/>
      <c r="W189" s="12"/>
    </row>
    <row r="190" spans="1:23">
      <c r="A190" s="36"/>
      <c r="B190" s="36"/>
      <c r="C190" s="36"/>
      <c r="D190" s="81"/>
      <c r="E190" s="36"/>
      <c r="F190" s="81"/>
      <c r="G190" s="36"/>
      <c r="H190" s="95"/>
      <c r="I190" s="36"/>
      <c r="J190" s="118"/>
      <c r="K190" s="95"/>
      <c r="L190" s="12"/>
      <c r="M190" s="12"/>
      <c r="N190" s="12"/>
      <c r="O190" s="12"/>
      <c r="P190" s="12"/>
      <c r="Q190" s="12"/>
      <c r="V190" s="12"/>
      <c r="W190" s="12"/>
    </row>
    <row r="191" spans="1:23">
      <c r="A191" s="36"/>
      <c r="B191" s="36"/>
      <c r="C191" s="36"/>
      <c r="D191" s="81"/>
      <c r="E191" s="36"/>
      <c r="F191" s="81"/>
      <c r="G191" s="36"/>
      <c r="H191" s="95"/>
      <c r="I191" s="36"/>
      <c r="J191" s="118"/>
      <c r="K191" s="95"/>
      <c r="L191" s="12"/>
      <c r="M191" s="12"/>
      <c r="N191" s="12"/>
      <c r="O191" s="12"/>
      <c r="P191" s="12"/>
      <c r="Q191" s="12"/>
    </row>
    <row r="192" spans="1:23">
      <c r="A192" s="36"/>
      <c r="B192" s="36"/>
      <c r="C192" s="36"/>
      <c r="D192" s="81"/>
      <c r="E192" s="36"/>
      <c r="F192" s="81"/>
      <c r="G192" s="36"/>
      <c r="H192" s="95"/>
      <c r="I192" s="36"/>
      <c r="J192" s="118"/>
      <c r="K192" s="95"/>
      <c r="L192" s="12"/>
      <c r="M192" s="12"/>
      <c r="N192" s="12"/>
      <c r="O192" s="12"/>
      <c r="P192" s="12"/>
      <c r="Q192" s="12"/>
    </row>
    <row r="193" spans="1:17">
      <c r="A193" s="36"/>
      <c r="B193" s="36"/>
      <c r="C193" s="36"/>
      <c r="D193" s="81"/>
      <c r="E193" s="36"/>
      <c r="F193" s="81"/>
      <c r="G193" s="36"/>
      <c r="H193" s="95"/>
      <c r="I193" s="36"/>
      <c r="J193" s="118"/>
      <c r="K193" s="95"/>
      <c r="L193" s="12"/>
      <c r="M193" s="12"/>
      <c r="N193" s="12"/>
      <c r="O193" s="12"/>
      <c r="P193" s="12"/>
      <c r="Q193" s="12"/>
    </row>
    <row r="194" spans="1:17">
      <c r="A194" s="36"/>
      <c r="B194" s="36"/>
      <c r="C194" s="36"/>
      <c r="D194" s="81"/>
      <c r="E194" s="36"/>
      <c r="F194" s="81"/>
      <c r="G194" s="36"/>
      <c r="H194" s="95"/>
      <c r="I194" s="36"/>
      <c r="J194" s="118"/>
      <c r="K194" s="95"/>
      <c r="L194" s="12"/>
      <c r="M194" s="12"/>
      <c r="N194" s="12"/>
      <c r="O194" s="12"/>
      <c r="P194" s="12"/>
      <c r="Q194" s="12"/>
    </row>
    <row r="195" spans="1:17">
      <c r="A195" s="36"/>
      <c r="B195" s="36"/>
      <c r="C195" s="36"/>
      <c r="D195" s="81"/>
      <c r="E195" s="36"/>
      <c r="F195" s="81"/>
      <c r="G195" s="36"/>
      <c r="H195" s="95"/>
      <c r="I195" s="36"/>
      <c r="J195" s="118"/>
      <c r="K195" s="95"/>
      <c r="L195" s="12"/>
      <c r="M195" s="12"/>
      <c r="N195" s="12"/>
      <c r="O195" s="12"/>
      <c r="P195" s="12"/>
      <c r="Q195" s="12"/>
    </row>
    <row r="196" spans="1:17">
      <c r="A196" s="36"/>
      <c r="B196" s="36"/>
      <c r="C196" s="36"/>
      <c r="D196" s="81"/>
      <c r="E196" s="36"/>
      <c r="F196" s="81"/>
      <c r="G196" s="36"/>
      <c r="H196" s="95"/>
      <c r="I196" s="36"/>
      <c r="J196" s="118"/>
      <c r="K196" s="95"/>
      <c r="L196" s="12"/>
      <c r="M196" s="12"/>
      <c r="N196" s="12"/>
      <c r="O196" s="12"/>
      <c r="P196" s="12"/>
      <c r="Q196" s="12"/>
    </row>
    <row r="197" spans="1:17">
      <c r="A197" s="36"/>
      <c r="B197" s="36"/>
      <c r="C197" s="36"/>
      <c r="D197" s="81"/>
      <c r="E197" s="36"/>
      <c r="F197" s="81"/>
      <c r="G197" s="36"/>
      <c r="H197" s="95"/>
      <c r="I197" s="36"/>
      <c r="J197" s="118"/>
      <c r="K197" s="95"/>
      <c r="L197" s="12"/>
      <c r="M197" s="12"/>
      <c r="N197" s="12"/>
      <c r="O197" s="12"/>
      <c r="P197" s="12"/>
      <c r="Q197" s="12"/>
    </row>
    <row r="198" spans="1:17">
      <c r="A198" s="36"/>
      <c r="B198" s="36"/>
      <c r="C198" s="36"/>
      <c r="D198" s="81"/>
      <c r="E198" s="36"/>
      <c r="F198" s="81"/>
      <c r="G198" s="36"/>
      <c r="H198" s="95"/>
      <c r="I198" s="36"/>
      <c r="J198" s="118"/>
      <c r="K198" s="95"/>
      <c r="L198" s="12"/>
      <c r="M198" s="12"/>
      <c r="N198" s="12"/>
      <c r="O198" s="12"/>
      <c r="P198" s="12"/>
      <c r="Q198" s="12"/>
    </row>
    <row r="199" spans="1:17">
      <c r="A199" s="36"/>
      <c r="B199" s="36"/>
      <c r="C199" s="36"/>
      <c r="D199" s="81"/>
      <c r="E199" s="36"/>
      <c r="F199" s="81"/>
      <c r="G199" s="36"/>
      <c r="H199" s="95"/>
      <c r="I199" s="36"/>
      <c r="J199" s="118"/>
      <c r="K199" s="95"/>
      <c r="L199" s="12"/>
      <c r="M199" s="12"/>
      <c r="N199" s="12"/>
      <c r="O199" s="12"/>
      <c r="P199" s="12"/>
      <c r="Q199" s="12"/>
    </row>
    <row r="200" spans="1:17">
      <c r="A200" s="36"/>
      <c r="B200" s="36"/>
      <c r="C200" s="36"/>
      <c r="D200" s="81"/>
      <c r="E200" s="36"/>
      <c r="F200" s="81"/>
      <c r="G200" s="36"/>
      <c r="H200" s="95"/>
      <c r="I200" s="36"/>
      <c r="J200" s="118"/>
      <c r="K200" s="95"/>
      <c r="L200" s="12"/>
      <c r="M200" s="12"/>
      <c r="N200" s="12"/>
      <c r="O200" s="12"/>
      <c r="P200" s="12"/>
      <c r="Q200" s="12"/>
    </row>
    <row r="201" spans="1:17">
      <c r="A201" s="36"/>
      <c r="B201" s="36"/>
      <c r="C201" s="36"/>
      <c r="D201" s="81"/>
      <c r="E201" s="36"/>
      <c r="F201" s="81"/>
      <c r="G201" s="36"/>
      <c r="H201" s="95"/>
      <c r="I201" s="36"/>
      <c r="J201" s="118"/>
      <c r="K201" s="95"/>
      <c r="L201" s="12"/>
      <c r="M201" s="12"/>
      <c r="N201" s="12"/>
      <c r="O201" s="12"/>
      <c r="P201" s="12"/>
      <c r="Q201" s="12"/>
    </row>
    <row r="202" spans="1:17">
      <c r="A202" s="36"/>
      <c r="B202" s="36"/>
      <c r="C202" s="36"/>
      <c r="D202" s="81"/>
      <c r="E202" s="36"/>
      <c r="F202" s="81"/>
      <c r="G202" s="36"/>
      <c r="H202" s="95"/>
      <c r="I202" s="36"/>
      <c r="J202" s="118"/>
      <c r="K202" s="95"/>
      <c r="L202" s="12"/>
      <c r="M202" s="12"/>
      <c r="N202" s="12"/>
      <c r="O202" s="12"/>
      <c r="P202" s="12"/>
      <c r="Q202" s="12"/>
    </row>
    <row r="203" spans="1:17">
      <c r="A203" s="36"/>
      <c r="B203" s="36"/>
      <c r="C203" s="36"/>
      <c r="D203" s="81"/>
      <c r="E203" s="36"/>
      <c r="F203" s="81"/>
      <c r="G203" s="36"/>
      <c r="H203" s="95"/>
      <c r="I203" s="36"/>
      <c r="J203" s="118"/>
      <c r="K203" s="95"/>
      <c r="L203" s="12"/>
      <c r="M203" s="12"/>
      <c r="N203" s="12"/>
      <c r="O203" s="12"/>
      <c r="P203" s="12"/>
      <c r="Q203" s="12"/>
    </row>
    <row r="204" spans="1:17">
      <c r="A204" s="36"/>
      <c r="B204" s="36"/>
      <c r="C204" s="36"/>
      <c r="D204" s="81"/>
      <c r="E204" s="36"/>
      <c r="F204" s="81"/>
      <c r="G204" s="36"/>
      <c r="H204" s="95"/>
      <c r="I204" s="36"/>
      <c r="J204" s="118"/>
      <c r="K204" s="95"/>
      <c r="L204" s="12"/>
      <c r="M204" s="12"/>
      <c r="N204" s="12"/>
      <c r="O204" s="12"/>
      <c r="P204" s="12"/>
      <c r="Q204" s="12"/>
    </row>
    <row r="205" spans="1:17">
      <c r="A205" s="36"/>
      <c r="B205" s="36"/>
      <c r="C205" s="36"/>
      <c r="D205" s="81"/>
      <c r="E205" s="36"/>
      <c r="F205" s="81"/>
      <c r="G205" s="36"/>
      <c r="H205" s="95"/>
      <c r="I205" s="36"/>
      <c r="J205" s="118"/>
      <c r="K205" s="95"/>
      <c r="L205" s="12"/>
      <c r="M205" s="12"/>
      <c r="N205" s="12"/>
      <c r="O205" s="12"/>
      <c r="P205" s="12"/>
      <c r="Q205" s="12"/>
    </row>
    <row r="206" spans="1:17">
      <c r="A206" s="36"/>
      <c r="B206" s="36"/>
      <c r="C206" s="36"/>
      <c r="D206" s="81"/>
      <c r="E206" s="36"/>
      <c r="F206" s="81"/>
      <c r="G206" s="36"/>
      <c r="H206" s="95"/>
      <c r="I206" s="36"/>
      <c r="J206" s="118"/>
      <c r="K206" s="95"/>
      <c r="L206" s="12"/>
      <c r="M206" s="12"/>
      <c r="N206" s="12"/>
      <c r="O206" s="12"/>
      <c r="P206" s="12"/>
      <c r="Q206" s="12"/>
    </row>
    <row r="207" spans="1:17">
      <c r="A207" s="36"/>
      <c r="B207" s="36"/>
      <c r="C207" s="36"/>
      <c r="D207" s="81"/>
      <c r="E207" s="36"/>
      <c r="F207" s="81"/>
      <c r="G207" s="36"/>
      <c r="H207" s="95"/>
      <c r="I207" s="36"/>
      <c r="J207" s="118"/>
      <c r="K207" s="95"/>
      <c r="L207" s="12"/>
      <c r="M207" s="12"/>
      <c r="N207" s="12"/>
      <c r="O207" s="12"/>
      <c r="P207" s="12"/>
      <c r="Q207" s="12"/>
    </row>
    <row r="208" spans="1:17">
      <c r="A208" s="36"/>
      <c r="B208" s="36"/>
      <c r="C208" s="36"/>
      <c r="D208" s="81"/>
      <c r="E208" s="36"/>
      <c r="F208" s="81"/>
      <c r="G208" s="36"/>
      <c r="H208" s="95"/>
      <c r="I208" s="36"/>
      <c r="J208" s="118"/>
      <c r="K208" s="95"/>
      <c r="L208" s="12"/>
      <c r="M208" s="12"/>
      <c r="N208" s="12"/>
      <c r="O208" s="12"/>
      <c r="P208" s="12"/>
      <c r="Q208" s="12"/>
    </row>
    <row r="209" spans="1:17">
      <c r="A209" s="36"/>
      <c r="B209" s="36"/>
      <c r="C209" s="36"/>
      <c r="D209" s="81"/>
      <c r="E209" s="36"/>
      <c r="F209" s="81"/>
      <c r="G209" s="36"/>
      <c r="H209" s="95"/>
      <c r="I209" s="36"/>
      <c r="J209" s="118"/>
      <c r="K209" s="95"/>
      <c r="L209" s="12"/>
      <c r="M209" s="12"/>
      <c r="N209" s="12"/>
      <c r="O209" s="12"/>
      <c r="P209" s="12"/>
      <c r="Q209" s="12"/>
    </row>
    <row r="210" spans="1:17">
      <c r="A210" s="36"/>
      <c r="B210" s="36"/>
      <c r="C210" s="36"/>
      <c r="D210" s="81"/>
      <c r="E210" s="36"/>
      <c r="F210" s="81"/>
      <c r="G210" s="36"/>
      <c r="H210" s="95"/>
      <c r="I210" s="36"/>
      <c r="J210" s="118"/>
      <c r="K210" s="95"/>
      <c r="L210" s="12"/>
      <c r="M210" s="12"/>
      <c r="N210" s="12"/>
      <c r="O210" s="12"/>
      <c r="P210" s="12"/>
      <c r="Q210" s="12"/>
    </row>
    <row r="211" spans="1:17">
      <c r="A211" s="36"/>
      <c r="B211" s="36"/>
      <c r="C211" s="36"/>
      <c r="D211" s="81"/>
      <c r="E211" s="36"/>
      <c r="F211" s="81"/>
      <c r="G211" s="36"/>
      <c r="H211" s="95"/>
      <c r="I211" s="36"/>
      <c r="J211" s="118"/>
      <c r="K211" s="95"/>
      <c r="L211" s="12"/>
      <c r="M211" s="12"/>
      <c r="N211" s="12"/>
      <c r="O211" s="12"/>
      <c r="P211" s="12"/>
      <c r="Q211" s="12"/>
    </row>
    <row r="212" spans="1:17">
      <c r="A212" s="36"/>
      <c r="B212" s="36"/>
      <c r="C212" s="36"/>
      <c r="D212" s="81"/>
      <c r="E212" s="36"/>
      <c r="F212" s="81"/>
      <c r="G212" s="36"/>
      <c r="H212" s="95"/>
      <c r="I212" s="36"/>
      <c r="J212" s="118"/>
      <c r="K212" s="95"/>
      <c r="L212" s="12"/>
      <c r="M212" s="12"/>
      <c r="N212" s="12"/>
      <c r="O212" s="12"/>
      <c r="P212" s="12"/>
      <c r="Q212" s="12"/>
    </row>
    <row r="213" spans="1:17">
      <c r="A213" s="36"/>
      <c r="B213" s="36"/>
      <c r="C213" s="36"/>
      <c r="D213" s="81"/>
      <c r="E213" s="36"/>
      <c r="F213" s="81"/>
      <c r="G213" s="36"/>
      <c r="H213" s="95"/>
      <c r="I213" s="36"/>
      <c r="J213" s="118"/>
      <c r="K213" s="95"/>
      <c r="L213" s="12"/>
      <c r="M213" s="12"/>
      <c r="N213" s="12"/>
      <c r="O213" s="12"/>
      <c r="P213" s="12"/>
      <c r="Q213" s="12"/>
    </row>
    <row r="214" spans="1:17">
      <c r="A214" s="36"/>
      <c r="B214" s="36"/>
      <c r="C214" s="36"/>
      <c r="D214" s="81"/>
      <c r="E214" s="36"/>
      <c r="F214" s="81"/>
      <c r="G214" s="36"/>
      <c r="H214" s="95"/>
      <c r="I214" s="36"/>
      <c r="J214" s="118"/>
      <c r="K214" s="95"/>
      <c r="L214" s="12"/>
      <c r="M214" s="12"/>
      <c r="N214" s="12"/>
      <c r="O214" s="12"/>
      <c r="P214" s="12"/>
      <c r="Q214" s="12"/>
    </row>
    <row r="215" spans="1:17">
      <c r="A215" s="36"/>
      <c r="B215" s="36"/>
      <c r="C215" s="36"/>
      <c r="D215" s="81"/>
      <c r="E215" s="36"/>
      <c r="F215" s="81"/>
      <c r="G215" s="36"/>
      <c r="H215" s="95"/>
      <c r="I215" s="36"/>
      <c r="J215" s="118"/>
      <c r="K215" s="95"/>
      <c r="L215" s="12"/>
      <c r="M215" s="12"/>
      <c r="N215" s="12"/>
      <c r="O215" s="12"/>
      <c r="P215" s="12"/>
      <c r="Q215" s="12"/>
    </row>
    <row r="216" spans="1:17">
      <c r="A216" s="36"/>
      <c r="B216" s="36"/>
      <c r="C216" s="36"/>
      <c r="D216" s="81"/>
      <c r="E216" s="36"/>
      <c r="F216" s="81"/>
      <c r="G216" s="36"/>
      <c r="H216" s="95"/>
      <c r="I216" s="36"/>
      <c r="J216" s="118"/>
      <c r="K216" s="95"/>
      <c r="L216" s="12"/>
      <c r="M216" s="12"/>
      <c r="N216" s="12"/>
      <c r="O216" s="12"/>
      <c r="P216" s="12"/>
      <c r="Q216" s="12"/>
    </row>
    <row r="217" spans="1:17">
      <c r="A217" s="36"/>
      <c r="B217" s="36"/>
      <c r="C217" s="36"/>
      <c r="D217" s="81"/>
      <c r="E217" s="36"/>
      <c r="F217" s="81"/>
      <c r="G217" s="36"/>
      <c r="H217" s="95"/>
      <c r="I217" s="36"/>
      <c r="J217" s="118"/>
      <c r="K217" s="95"/>
      <c r="L217" s="12"/>
      <c r="M217" s="12"/>
      <c r="N217" s="12"/>
      <c r="O217" s="12"/>
      <c r="P217" s="12"/>
      <c r="Q217" s="12"/>
    </row>
    <row r="218" spans="1:17">
      <c r="A218" s="36"/>
      <c r="B218" s="36"/>
      <c r="C218" s="36"/>
      <c r="D218" s="81"/>
      <c r="E218" s="36"/>
      <c r="F218" s="81"/>
      <c r="G218" s="36"/>
      <c r="H218" s="95"/>
      <c r="I218" s="36"/>
      <c r="J218" s="118"/>
      <c r="K218" s="95"/>
      <c r="L218" s="12"/>
      <c r="M218" s="12"/>
      <c r="N218" s="12"/>
      <c r="O218" s="12"/>
      <c r="P218" s="12"/>
      <c r="Q218" s="12"/>
    </row>
    <row r="219" spans="1:17">
      <c r="A219" s="36"/>
      <c r="B219" s="36"/>
      <c r="C219" s="36"/>
      <c r="D219" s="81"/>
      <c r="E219" s="36"/>
      <c r="F219" s="81"/>
      <c r="G219" s="36"/>
      <c r="H219" s="95"/>
      <c r="I219" s="36"/>
      <c r="J219" s="118"/>
      <c r="K219" s="95"/>
      <c r="L219" s="12"/>
      <c r="M219" s="12"/>
      <c r="N219" s="12"/>
      <c r="O219" s="12"/>
      <c r="P219" s="12"/>
      <c r="Q219" s="12"/>
    </row>
    <row r="220" spans="1:17">
      <c r="A220" s="36"/>
      <c r="B220" s="36"/>
      <c r="C220" s="36"/>
      <c r="D220" s="81"/>
      <c r="E220" s="36"/>
      <c r="F220" s="81"/>
      <c r="G220" s="36"/>
      <c r="H220" s="95"/>
      <c r="I220" s="36"/>
      <c r="J220" s="118"/>
      <c r="K220" s="95"/>
      <c r="L220" s="12"/>
      <c r="M220" s="12"/>
      <c r="N220" s="12"/>
      <c r="O220" s="12"/>
      <c r="P220" s="12"/>
      <c r="Q220" s="12"/>
    </row>
    <row r="221" spans="1:17">
      <c r="A221" s="36"/>
      <c r="B221" s="36"/>
      <c r="C221" s="36"/>
      <c r="D221" s="81"/>
      <c r="E221" s="36"/>
      <c r="F221" s="81"/>
      <c r="G221" s="36"/>
      <c r="H221" s="95"/>
      <c r="I221" s="36"/>
      <c r="J221" s="118"/>
      <c r="K221" s="95"/>
      <c r="L221" s="12"/>
      <c r="M221" s="12"/>
      <c r="N221" s="12"/>
      <c r="O221" s="12"/>
      <c r="P221" s="12"/>
      <c r="Q221" s="12"/>
    </row>
    <row r="222" spans="1:17">
      <c r="A222" s="36"/>
      <c r="B222" s="36"/>
      <c r="C222" s="36"/>
      <c r="D222" s="81"/>
      <c r="E222" s="36"/>
      <c r="F222" s="81"/>
      <c r="G222" s="36"/>
      <c r="H222" s="95"/>
      <c r="I222" s="36"/>
      <c r="J222" s="118"/>
      <c r="K222" s="95"/>
      <c r="L222" s="12"/>
      <c r="M222" s="12"/>
      <c r="N222" s="12"/>
      <c r="O222" s="12"/>
      <c r="P222" s="12"/>
      <c r="Q222" s="12"/>
    </row>
    <row r="223" spans="1:17">
      <c r="A223" s="36"/>
      <c r="B223" s="36"/>
      <c r="C223" s="36"/>
      <c r="D223" s="81"/>
      <c r="E223" s="36"/>
      <c r="F223" s="81"/>
      <c r="G223" s="36"/>
      <c r="H223" s="95"/>
      <c r="I223" s="36"/>
      <c r="J223" s="118"/>
      <c r="K223" s="95"/>
      <c r="L223" s="12"/>
      <c r="M223" s="12"/>
      <c r="N223" s="12"/>
      <c r="O223" s="12"/>
      <c r="P223" s="12"/>
      <c r="Q223" s="12"/>
    </row>
    <row r="224" spans="1:17">
      <c r="A224" s="36"/>
      <c r="B224" s="36"/>
      <c r="C224" s="36"/>
      <c r="D224" s="81"/>
      <c r="E224" s="36"/>
      <c r="F224" s="81"/>
      <c r="G224" s="36"/>
      <c r="H224" s="95"/>
      <c r="I224" s="36"/>
      <c r="J224" s="118"/>
      <c r="K224" s="95"/>
      <c r="L224" s="12"/>
      <c r="M224" s="12"/>
      <c r="N224" s="12"/>
      <c r="O224" s="12"/>
      <c r="P224" s="12"/>
      <c r="Q224" s="12"/>
    </row>
    <row r="225" spans="1:17">
      <c r="A225" s="36"/>
      <c r="B225" s="36"/>
      <c r="C225" s="36"/>
      <c r="D225" s="81"/>
      <c r="E225" s="36"/>
      <c r="F225" s="81"/>
      <c r="G225" s="36"/>
      <c r="H225" s="95"/>
      <c r="I225" s="36"/>
      <c r="J225" s="118"/>
      <c r="K225" s="95"/>
      <c r="L225" s="12"/>
      <c r="M225" s="12"/>
      <c r="N225" s="12"/>
      <c r="O225" s="12"/>
      <c r="P225" s="12"/>
      <c r="Q225" s="12"/>
    </row>
    <row r="226" spans="1:17">
      <c r="A226" s="36"/>
      <c r="B226" s="36"/>
      <c r="C226" s="36"/>
      <c r="D226" s="81"/>
      <c r="E226" s="36"/>
      <c r="F226" s="81"/>
      <c r="G226" s="36"/>
      <c r="H226" s="95"/>
      <c r="I226" s="36"/>
      <c r="J226" s="118"/>
      <c r="K226" s="95"/>
      <c r="L226" s="12"/>
      <c r="M226" s="12"/>
      <c r="N226" s="12"/>
      <c r="O226" s="12"/>
      <c r="P226" s="12"/>
      <c r="Q226" s="12"/>
    </row>
    <row r="227" spans="1:17">
      <c r="A227" s="36"/>
      <c r="B227" s="36"/>
      <c r="C227" s="36"/>
      <c r="D227" s="81"/>
      <c r="E227" s="36"/>
      <c r="F227" s="81"/>
      <c r="G227" s="36"/>
      <c r="H227" s="95"/>
      <c r="I227" s="36"/>
      <c r="J227" s="118"/>
      <c r="K227" s="95"/>
      <c r="L227" s="12"/>
      <c r="M227" s="12"/>
      <c r="N227" s="12"/>
      <c r="O227" s="12"/>
      <c r="P227" s="12"/>
      <c r="Q227" s="12"/>
    </row>
    <row r="228" spans="1:17">
      <c r="A228" s="36"/>
      <c r="B228" s="36"/>
      <c r="C228" s="36"/>
      <c r="D228" s="81"/>
      <c r="E228" s="36"/>
      <c r="F228" s="81"/>
      <c r="G228" s="36"/>
      <c r="H228" s="95"/>
      <c r="I228" s="36"/>
      <c r="J228" s="118"/>
      <c r="K228" s="95"/>
      <c r="L228" s="12"/>
      <c r="M228" s="12"/>
      <c r="N228" s="12"/>
      <c r="O228" s="12"/>
      <c r="P228" s="12"/>
      <c r="Q228" s="12"/>
    </row>
    <row r="229" spans="1:17">
      <c r="A229" s="36"/>
      <c r="B229" s="36"/>
      <c r="C229" s="36"/>
      <c r="D229" s="81"/>
      <c r="E229" s="36"/>
      <c r="F229" s="81"/>
      <c r="G229" s="36"/>
      <c r="H229" s="95"/>
      <c r="I229" s="36"/>
      <c r="J229" s="118"/>
      <c r="K229" s="95"/>
      <c r="L229" s="12"/>
      <c r="M229" s="12"/>
      <c r="N229" s="12"/>
      <c r="O229" s="12"/>
      <c r="P229" s="12"/>
      <c r="Q229" s="12"/>
    </row>
    <row r="230" spans="1:17">
      <c r="A230" s="36"/>
      <c r="B230" s="36"/>
      <c r="C230" s="36"/>
      <c r="D230" s="81"/>
      <c r="E230" s="36"/>
      <c r="F230" s="81"/>
      <c r="G230" s="36"/>
      <c r="H230" s="95"/>
      <c r="I230" s="36"/>
      <c r="J230" s="118"/>
      <c r="K230" s="95"/>
      <c r="L230" s="12"/>
      <c r="M230" s="12"/>
      <c r="N230" s="12"/>
      <c r="O230" s="12"/>
      <c r="P230" s="12"/>
      <c r="Q230" s="12"/>
    </row>
    <row r="231" spans="1:17">
      <c r="A231" s="36"/>
      <c r="B231" s="36"/>
      <c r="C231" s="36"/>
      <c r="D231" s="81"/>
      <c r="E231" s="36"/>
      <c r="F231" s="81"/>
      <c r="G231" s="36"/>
      <c r="H231" s="95"/>
      <c r="I231" s="36"/>
      <c r="J231" s="118"/>
      <c r="K231" s="95"/>
      <c r="L231" s="12"/>
      <c r="M231" s="12"/>
      <c r="N231" s="12"/>
      <c r="O231" s="12"/>
      <c r="P231" s="12"/>
      <c r="Q231" s="12"/>
    </row>
    <row r="232" spans="1:17">
      <c r="A232" s="36"/>
      <c r="B232" s="36"/>
      <c r="C232" s="36"/>
      <c r="D232" s="81"/>
      <c r="E232" s="36"/>
      <c r="F232" s="81"/>
      <c r="G232" s="36"/>
      <c r="H232" s="95"/>
      <c r="I232" s="36"/>
      <c r="J232" s="118"/>
      <c r="K232" s="95"/>
      <c r="L232" s="12"/>
      <c r="M232" s="12"/>
      <c r="N232" s="12"/>
      <c r="O232" s="12"/>
      <c r="P232" s="12"/>
      <c r="Q232" s="12"/>
    </row>
    <row r="233" spans="1:17">
      <c r="A233" s="36"/>
      <c r="B233" s="36"/>
      <c r="C233" s="36"/>
      <c r="D233" s="81"/>
      <c r="E233" s="36"/>
      <c r="F233" s="81"/>
      <c r="G233" s="36"/>
      <c r="H233" s="95"/>
      <c r="I233" s="36"/>
      <c r="J233" s="118"/>
      <c r="K233" s="95"/>
      <c r="L233" s="12"/>
      <c r="M233" s="12"/>
      <c r="N233" s="12"/>
      <c r="O233" s="12"/>
      <c r="P233" s="12"/>
      <c r="Q233" s="12"/>
    </row>
    <row r="234" spans="1:17">
      <c r="A234" s="36"/>
      <c r="B234" s="36"/>
      <c r="C234" s="36"/>
      <c r="D234" s="81"/>
      <c r="E234" s="36"/>
      <c r="F234" s="81"/>
      <c r="G234" s="36"/>
      <c r="H234" s="95"/>
      <c r="I234" s="36"/>
      <c r="J234" s="118"/>
      <c r="K234" s="95"/>
      <c r="L234" s="12"/>
      <c r="M234" s="12"/>
      <c r="N234" s="12"/>
      <c r="O234" s="12"/>
      <c r="P234" s="12"/>
      <c r="Q234" s="12"/>
    </row>
    <row r="235" spans="1:17">
      <c r="A235" s="36"/>
      <c r="B235" s="36"/>
      <c r="C235" s="36"/>
      <c r="D235" s="81"/>
      <c r="E235" s="36"/>
      <c r="F235" s="81"/>
      <c r="G235" s="36"/>
      <c r="H235" s="95"/>
      <c r="I235" s="36"/>
      <c r="J235" s="118"/>
      <c r="K235" s="95"/>
      <c r="L235" s="12"/>
      <c r="M235" s="12"/>
      <c r="N235" s="12"/>
      <c r="O235" s="12"/>
      <c r="P235" s="12"/>
      <c r="Q235" s="12"/>
    </row>
    <row r="236" spans="1:17">
      <c r="A236" s="36"/>
      <c r="B236" s="36"/>
      <c r="C236" s="36"/>
      <c r="D236" s="81"/>
      <c r="E236" s="36"/>
      <c r="F236" s="81"/>
      <c r="G236" s="36"/>
      <c r="H236" s="95"/>
      <c r="I236" s="36"/>
      <c r="J236" s="118"/>
      <c r="K236" s="95"/>
      <c r="L236" s="12"/>
      <c r="M236" s="12"/>
      <c r="N236" s="12"/>
      <c r="O236" s="12"/>
      <c r="P236" s="12"/>
      <c r="Q236" s="12"/>
    </row>
    <row r="237" spans="1:17">
      <c r="A237" s="36"/>
      <c r="B237" s="36"/>
      <c r="C237" s="36"/>
      <c r="D237" s="81"/>
      <c r="E237" s="36"/>
      <c r="F237" s="81"/>
      <c r="G237" s="36"/>
      <c r="H237" s="95"/>
      <c r="I237" s="36"/>
      <c r="J237" s="118"/>
      <c r="K237" s="95"/>
      <c r="L237" s="12"/>
      <c r="M237" s="12"/>
      <c r="N237" s="12"/>
      <c r="O237" s="12"/>
      <c r="P237" s="12"/>
      <c r="Q237" s="12"/>
    </row>
    <row r="238" spans="1:17">
      <c r="A238" s="36"/>
      <c r="B238" s="36"/>
      <c r="C238" s="36"/>
      <c r="D238" s="81"/>
      <c r="E238" s="36"/>
      <c r="F238" s="81"/>
      <c r="G238" s="36"/>
      <c r="H238" s="95"/>
      <c r="I238" s="36"/>
      <c r="J238" s="118"/>
      <c r="K238" s="95"/>
      <c r="L238" s="12"/>
      <c r="M238" s="12"/>
      <c r="N238" s="12"/>
      <c r="O238" s="12"/>
      <c r="P238" s="12"/>
      <c r="Q238" s="12"/>
    </row>
    <row r="239" spans="1:17">
      <c r="A239" s="36"/>
      <c r="B239" s="36"/>
      <c r="C239" s="36"/>
      <c r="D239" s="81"/>
      <c r="E239" s="36"/>
      <c r="F239" s="81"/>
      <c r="G239" s="36"/>
      <c r="H239" s="95"/>
      <c r="I239" s="36"/>
      <c r="J239" s="118"/>
      <c r="K239" s="95"/>
      <c r="L239" s="12"/>
      <c r="M239" s="12"/>
      <c r="N239" s="12"/>
      <c r="O239" s="12"/>
      <c r="P239" s="12"/>
      <c r="Q239" s="12"/>
    </row>
    <row r="240" spans="1:17">
      <c r="A240" s="36"/>
      <c r="B240" s="36"/>
      <c r="C240" s="36"/>
      <c r="D240" s="81"/>
      <c r="E240" s="36"/>
      <c r="F240" s="81"/>
      <c r="G240" s="36"/>
      <c r="H240" s="95"/>
      <c r="I240" s="36"/>
      <c r="J240" s="118"/>
      <c r="K240" s="95"/>
      <c r="L240" s="12"/>
      <c r="M240" s="12"/>
      <c r="N240" s="12"/>
      <c r="O240" s="12"/>
      <c r="P240" s="12"/>
      <c r="Q240" s="12"/>
    </row>
    <row r="241" spans="1:17">
      <c r="A241" s="36"/>
      <c r="B241" s="36"/>
      <c r="C241" s="36"/>
      <c r="D241" s="81"/>
      <c r="E241" s="36"/>
      <c r="F241" s="81"/>
      <c r="G241" s="36"/>
      <c r="H241" s="95"/>
      <c r="I241" s="36"/>
      <c r="J241" s="118"/>
      <c r="K241" s="95"/>
      <c r="L241" s="12"/>
      <c r="M241" s="12"/>
      <c r="N241" s="12"/>
      <c r="O241" s="12"/>
      <c r="P241" s="12"/>
      <c r="Q241" s="12"/>
    </row>
    <row r="242" spans="1:17">
      <c r="A242" s="36"/>
      <c r="B242" s="36"/>
      <c r="C242" s="36"/>
      <c r="D242" s="81"/>
      <c r="E242" s="36"/>
      <c r="F242" s="81"/>
      <c r="G242" s="36"/>
      <c r="H242" s="95"/>
      <c r="I242" s="36"/>
      <c r="J242" s="118"/>
      <c r="K242" s="95"/>
      <c r="L242" s="12"/>
      <c r="M242" s="12"/>
      <c r="N242" s="12"/>
      <c r="O242" s="12"/>
      <c r="P242" s="12"/>
      <c r="Q242" s="12"/>
    </row>
    <row r="243" spans="1:17">
      <c r="A243" s="36"/>
      <c r="B243" s="36"/>
      <c r="C243" s="36"/>
      <c r="D243" s="81"/>
      <c r="E243" s="36"/>
      <c r="F243" s="81"/>
      <c r="G243" s="36"/>
      <c r="H243" s="95"/>
      <c r="I243" s="36"/>
      <c r="J243" s="118"/>
      <c r="K243" s="95"/>
      <c r="L243" s="12"/>
      <c r="M243" s="12"/>
      <c r="N243" s="12"/>
      <c r="O243" s="12"/>
      <c r="P243" s="12"/>
      <c r="Q243" s="12"/>
    </row>
    <row r="244" spans="1:17">
      <c r="A244" s="36"/>
      <c r="B244" s="36"/>
      <c r="C244" s="36"/>
      <c r="D244" s="81"/>
      <c r="E244" s="36"/>
      <c r="F244" s="81"/>
      <c r="G244" s="36"/>
      <c r="H244" s="95"/>
      <c r="I244" s="36"/>
      <c r="J244" s="118"/>
      <c r="K244" s="95"/>
      <c r="L244" s="12"/>
      <c r="M244" s="12"/>
      <c r="N244" s="12"/>
      <c r="O244" s="12"/>
      <c r="P244" s="12"/>
      <c r="Q244" s="12"/>
    </row>
    <row r="245" spans="1:17">
      <c r="A245" s="36"/>
      <c r="B245" s="36"/>
      <c r="C245" s="36"/>
      <c r="D245" s="81"/>
      <c r="E245" s="36"/>
      <c r="F245" s="81"/>
      <c r="G245" s="36"/>
      <c r="H245" s="95"/>
      <c r="I245" s="36"/>
      <c r="J245" s="118"/>
      <c r="K245" s="95"/>
      <c r="L245" s="12"/>
      <c r="M245" s="12"/>
      <c r="N245" s="12"/>
      <c r="O245" s="12"/>
      <c r="P245" s="12"/>
      <c r="Q245" s="12"/>
    </row>
    <row r="246" spans="1:17">
      <c r="A246" s="36"/>
      <c r="B246" s="36"/>
      <c r="C246" s="36"/>
      <c r="D246" s="81"/>
      <c r="E246" s="36"/>
      <c r="F246" s="81"/>
      <c r="G246" s="36"/>
      <c r="H246" s="95"/>
      <c r="I246" s="36"/>
      <c r="J246" s="118"/>
      <c r="K246" s="95"/>
      <c r="L246" s="12"/>
      <c r="M246" s="12"/>
      <c r="N246" s="12"/>
      <c r="O246" s="12"/>
      <c r="P246" s="12"/>
      <c r="Q246" s="12"/>
    </row>
    <row r="247" spans="1:17">
      <c r="A247" s="36"/>
      <c r="B247" s="36"/>
      <c r="C247" s="36"/>
      <c r="D247" s="81"/>
      <c r="E247" s="36"/>
      <c r="F247" s="81"/>
      <c r="G247" s="36"/>
      <c r="H247" s="95"/>
      <c r="I247" s="36"/>
      <c r="J247" s="118"/>
      <c r="K247" s="95"/>
      <c r="L247" s="12"/>
      <c r="M247" s="12"/>
      <c r="N247" s="12"/>
      <c r="O247" s="12"/>
      <c r="P247" s="12"/>
      <c r="Q247" s="12"/>
    </row>
    <row r="248" spans="1:17">
      <c r="A248" s="36"/>
      <c r="B248" s="36"/>
      <c r="C248" s="36"/>
      <c r="D248" s="81"/>
      <c r="E248" s="36"/>
      <c r="F248" s="81"/>
      <c r="G248" s="36"/>
      <c r="H248" s="95"/>
      <c r="I248" s="36"/>
      <c r="J248" s="118"/>
      <c r="K248" s="95"/>
      <c r="L248" s="12"/>
      <c r="M248" s="12"/>
      <c r="N248" s="12"/>
      <c r="O248" s="12"/>
      <c r="P248" s="12"/>
      <c r="Q248" s="12"/>
    </row>
    <row r="249" spans="1:17">
      <c r="A249" s="89"/>
      <c r="B249" s="89"/>
      <c r="C249" s="89"/>
      <c r="D249" s="77"/>
      <c r="E249" s="89"/>
      <c r="F249" s="77"/>
      <c r="G249" s="89"/>
      <c r="H249" s="90"/>
      <c r="I249" s="89"/>
      <c r="J249" s="91"/>
      <c r="K249" s="90"/>
      <c r="M249" s="12"/>
      <c r="N249" s="12"/>
      <c r="O249" s="12"/>
      <c r="P249" s="12"/>
      <c r="Q249" s="12"/>
    </row>
    <row r="250" spans="1:17">
      <c r="A250" s="89"/>
      <c r="B250" s="89"/>
      <c r="C250" s="89"/>
      <c r="D250" s="77"/>
      <c r="E250" s="89"/>
      <c r="F250" s="77"/>
      <c r="G250" s="89"/>
      <c r="H250" s="90"/>
      <c r="I250" s="89"/>
      <c r="J250" s="91"/>
      <c r="K250" s="90"/>
      <c r="M250" s="12"/>
      <c r="N250" s="12"/>
      <c r="O250" s="12"/>
      <c r="P250" s="12"/>
      <c r="Q250" s="12"/>
    </row>
    <row r="251" spans="1:17">
      <c r="A251" s="89"/>
      <c r="B251" s="89"/>
      <c r="C251" s="89"/>
      <c r="D251" s="77"/>
      <c r="E251" s="89"/>
      <c r="F251" s="77"/>
      <c r="G251" s="89"/>
      <c r="H251" s="90"/>
      <c r="I251" s="89"/>
      <c r="J251" s="91"/>
      <c r="K251" s="90"/>
    </row>
    <row r="252" spans="1:17">
      <c r="A252" s="89"/>
      <c r="B252" s="89"/>
      <c r="C252" s="89"/>
      <c r="D252" s="77"/>
      <c r="E252" s="89"/>
      <c r="F252" s="77"/>
      <c r="G252" s="89"/>
      <c r="H252" s="90"/>
      <c r="I252" s="89"/>
      <c r="J252" s="91"/>
      <c r="K252" s="90"/>
    </row>
    <row r="253" spans="1:17">
      <c r="A253" s="89"/>
      <c r="B253" s="89"/>
      <c r="C253" s="89"/>
      <c r="D253" s="77"/>
      <c r="E253" s="89"/>
      <c r="F253" s="77"/>
      <c r="G253" s="89"/>
      <c r="H253" s="90"/>
      <c r="I253" s="89"/>
      <c r="J253" s="91"/>
      <c r="K253" s="90"/>
    </row>
    <row r="254" spans="1:17">
      <c r="A254" s="89"/>
      <c r="B254" s="89"/>
      <c r="C254" s="89"/>
      <c r="D254" s="77"/>
      <c r="E254" s="89"/>
      <c r="F254" s="77"/>
      <c r="G254" s="89"/>
      <c r="H254" s="90"/>
      <c r="I254" s="89"/>
      <c r="J254" s="91"/>
      <c r="K254" s="90"/>
    </row>
    <row r="255" spans="1:17">
      <c r="A255" s="89"/>
      <c r="B255" s="89"/>
      <c r="C255" s="89"/>
      <c r="D255" s="77"/>
      <c r="E255" s="89"/>
      <c r="F255" s="77"/>
      <c r="G255" s="89"/>
      <c r="H255" s="90"/>
      <c r="I255" s="89"/>
      <c r="J255" s="91"/>
      <c r="K255" s="90"/>
    </row>
    <row r="256" spans="1:17">
      <c r="A256" s="89"/>
      <c r="B256" s="89"/>
      <c r="C256" s="89"/>
      <c r="D256" s="77"/>
      <c r="E256" s="89"/>
      <c r="F256" s="77"/>
      <c r="G256" s="89"/>
      <c r="H256" s="90"/>
      <c r="I256" s="89"/>
      <c r="J256" s="91"/>
      <c r="K256" s="90"/>
    </row>
    <row r="257" spans="1:11">
      <c r="A257" s="89"/>
      <c r="B257" s="89"/>
      <c r="C257" s="89"/>
      <c r="D257" s="77"/>
      <c r="E257" s="89"/>
      <c r="F257" s="77"/>
      <c r="G257" s="89"/>
      <c r="H257" s="90"/>
      <c r="I257" s="89"/>
      <c r="J257" s="91"/>
      <c r="K257" s="90"/>
    </row>
    <row r="258" spans="1:11">
      <c r="A258" s="89"/>
      <c r="B258" s="89"/>
      <c r="C258" s="89"/>
      <c r="D258" s="77"/>
      <c r="E258" s="89"/>
      <c r="F258" s="77"/>
      <c r="G258" s="89"/>
      <c r="H258" s="90"/>
      <c r="I258" s="89"/>
      <c r="J258" s="91"/>
      <c r="K258" s="90"/>
    </row>
    <row r="259" spans="1:11">
      <c r="A259" s="89"/>
      <c r="B259" s="89"/>
      <c r="C259" s="89"/>
      <c r="D259" s="77"/>
      <c r="E259" s="89"/>
      <c r="F259" s="77"/>
      <c r="G259" s="89"/>
      <c r="H259" s="90"/>
      <c r="I259" s="89"/>
      <c r="J259" s="91"/>
      <c r="K259" s="90"/>
    </row>
    <row r="260" spans="1:11">
      <c r="A260" s="89"/>
      <c r="B260" s="89"/>
      <c r="C260" s="89"/>
      <c r="D260" s="77"/>
      <c r="E260" s="89"/>
      <c r="F260" s="77"/>
      <c r="G260" s="89"/>
      <c r="H260" s="90"/>
      <c r="I260" s="89"/>
      <c r="J260" s="91"/>
      <c r="K260" s="90"/>
    </row>
    <row r="261" spans="1:11">
      <c r="A261" s="89"/>
      <c r="B261" s="89"/>
      <c r="C261" s="89"/>
      <c r="D261" s="77"/>
      <c r="E261" s="89"/>
      <c r="F261" s="77"/>
      <c r="G261" s="89"/>
      <c r="H261" s="90"/>
      <c r="I261" s="89"/>
      <c r="J261" s="91"/>
      <c r="K261" s="90"/>
    </row>
    <row r="262" spans="1:11">
      <c r="A262" s="89"/>
      <c r="B262" s="89"/>
      <c r="C262" s="89"/>
      <c r="D262" s="77"/>
      <c r="E262" s="89"/>
      <c r="F262" s="77"/>
      <c r="G262" s="89"/>
      <c r="H262" s="90"/>
      <c r="I262" s="89"/>
      <c r="J262" s="91"/>
      <c r="K262" s="90"/>
    </row>
    <row r="263" spans="1:11">
      <c r="A263" s="89"/>
      <c r="B263" s="89"/>
      <c r="C263" s="89"/>
      <c r="D263" s="77"/>
      <c r="E263" s="89"/>
      <c r="F263" s="77"/>
      <c r="G263" s="89"/>
      <c r="H263" s="90"/>
      <c r="I263" s="89"/>
      <c r="J263" s="91"/>
      <c r="K263" s="90"/>
    </row>
    <row r="264" spans="1:11">
      <c r="A264" s="89"/>
      <c r="B264" s="89"/>
      <c r="C264" s="89"/>
      <c r="D264" s="77"/>
      <c r="E264" s="89"/>
      <c r="F264" s="77"/>
      <c r="G264" s="89"/>
      <c r="H264" s="90"/>
      <c r="I264" s="89"/>
      <c r="J264" s="91"/>
      <c r="K264" s="90"/>
    </row>
    <row r="265" spans="1:11">
      <c r="A265" s="89"/>
      <c r="B265" s="89"/>
      <c r="C265" s="89"/>
      <c r="D265" s="77"/>
      <c r="E265" s="89"/>
      <c r="F265" s="77"/>
      <c r="G265" s="89"/>
      <c r="H265" s="90"/>
      <c r="I265" s="89"/>
      <c r="J265" s="91"/>
      <c r="K265" s="90"/>
    </row>
    <row r="266" spans="1:11">
      <c r="A266" s="89"/>
      <c r="B266" s="89"/>
      <c r="C266" s="89"/>
      <c r="D266" s="77"/>
      <c r="E266" s="89"/>
      <c r="F266" s="77"/>
      <c r="G266" s="89"/>
      <c r="H266" s="90"/>
      <c r="I266" s="89"/>
      <c r="J266" s="91"/>
      <c r="K266" s="90"/>
    </row>
    <row r="267" spans="1:11">
      <c r="A267" s="89"/>
      <c r="B267" s="89"/>
      <c r="C267" s="89"/>
      <c r="D267" s="77"/>
      <c r="E267" s="89"/>
      <c r="F267" s="77"/>
      <c r="G267" s="89"/>
      <c r="H267" s="90"/>
      <c r="I267" s="89"/>
      <c r="J267" s="91"/>
      <c r="K267" s="90"/>
    </row>
    <row r="268" spans="1:11">
      <c r="A268" s="89"/>
      <c r="B268" s="89"/>
      <c r="C268" s="89"/>
      <c r="D268" s="77"/>
      <c r="E268" s="89"/>
      <c r="F268" s="77"/>
      <c r="G268" s="89"/>
      <c r="H268" s="90"/>
      <c r="I268" s="89"/>
      <c r="J268" s="91"/>
      <c r="K268" s="90"/>
    </row>
    <row r="269" spans="1:11">
      <c r="A269" s="89"/>
      <c r="B269" s="89"/>
      <c r="C269" s="89"/>
      <c r="D269" s="77"/>
      <c r="E269" s="89"/>
      <c r="F269" s="77"/>
      <c r="G269" s="89"/>
      <c r="H269" s="90"/>
      <c r="I269" s="89"/>
      <c r="J269" s="91"/>
      <c r="K269" s="90"/>
    </row>
    <row r="270" spans="1:11">
      <c r="A270" s="89"/>
      <c r="B270" s="89"/>
      <c r="C270" s="89"/>
      <c r="D270" s="77"/>
      <c r="E270" s="89"/>
      <c r="F270" s="77"/>
      <c r="G270" s="89"/>
      <c r="H270" s="90"/>
      <c r="I270" s="89"/>
      <c r="J270" s="91"/>
      <c r="K270" s="90"/>
    </row>
    <row r="271" spans="1:11">
      <c r="A271" s="89"/>
      <c r="B271" s="89"/>
      <c r="C271" s="89"/>
      <c r="D271" s="77"/>
      <c r="E271" s="89"/>
      <c r="F271" s="77"/>
      <c r="G271" s="89"/>
      <c r="H271" s="90"/>
      <c r="I271" s="89"/>
      <c r="J271" s="91"/>
      <c r="K271" s="90"/>
    </row>
    <row r="272" spans="1:11">
      <c r="A272" s="89"/>
      <c r="B272" s="89"/>
      <c r="C272" s="89"/>
      <c r="D272" s="77"/>
      <c r="E272" s="89"/>
      <c r="F272" s="77"/>
      <c r="G272" s="89"/>
      <c r="H272" s="90"/>
      <c r="I272" s="89"/>
      <c r="J272" s="91"/>
      <c r="K272" s="90"/>
    </row>
    <row r="273" spans="1:11">
      <c r="A273" s="89"/>
      <c r="B273" s="89"/>
      <c r="C273" s="89"/>
      <c r="D273" s="77"/>
      <c r="E273" s="89"/>
      <c r="F273" s="77"/>
      <c r="G273" s="89"/>
      <c r="H273" s="90"/>
      <c r="I273" s="89"/>
      <c r="J273" s="91"/>
      <c r="K273" s="90"/>
    </row>
    <row r="274" spans="1:11">
      <c r="A274" s="89"/>
      <c r="B274" s="89"/>
      <c r="C274" s="89"/>
      <c r="D274" s="77"/>
      <c r="E274" s="89"/>
      <c r="F274" s="77"/>
      <c r="G274" s="89"/>
      <c r="H274" s="90"/>
      <c r="I274" s="89"/>
      <c r="J274" s="91"/>
      <c r="K274" s="90"/>
    </row>
    <row r="275" spans="1:11">
      <c r="A275" s="89"/>
      <c r="B275" s="89"/>
      <c r="C275" s="89"/>
      <c r="D275" s="77"/>
      <c r="E275" s="89"/>
      <c r="F275" s="77"/>
      <c r="G275" s="89"/>
      <c r="H275" s="90"/>
      <c r="I275" s="89"/>
      <c r="J275" s="91"/>
      <c r="K275" s="90"/>
    </row>
    <row r="276" spans="1:11">
      <c r="A276" s="89"/>
      <c r="B276" s="89"/>
      <c r="C276" s="89"/>
      <c r="D276" s="77"/>
      <c r="E276" s="89"/>
      <c r="F276" s="77"/>
      <c r="G276" s="89"/>
      <c r="H276" s="90"/>
      <c r="I276" s="89"/>
      <c r="J276" s="91"/>
      <c r="K276" s="90"/>
    </row>
    <row r="277" spans="1:11">
      <c r="A277" s="89"/>
      <c r="B277" s="89"/>
      <c r="C277" s="89"/>
      <c r="D277" s="77"/>
      <c r="E277" s="89"/>
      <c r="F277" s="77"/>
      <c r="G277" s="89"/>
      <c r="H277" s="90"/>
      <c r="I277" s="89"/>
      <c r="J277" s="91"/>
      <c r="K277" s="90"/>
    </row>
    <row r="278" spans="1:11">
      <c r="A278" s="89"/>
      <c r="B278" s="89"/>
      <c r="C278" s="89"/>
      <c r="D278" s="77"/>
      <c r="E278" s="89"/>
      <c r="F278" s="77"/>
      <c r="G278" s="89"/>
      <c r="H278" s="90"/>
      <c r="I278" s="89"/>
      <c r="J278" s="91"/>
      <c r="K278" s="90"/>
    </row>
    <row r="279" spans="1:11">
      <c r="A279" s="89"/>
      <c r="B279" s="89"/>
      <c r="C279" s="89"/>
      <c r="D279" s="77"/>
      <c r="E279" s="89"/>
      <c r="F279" s="77"/>
      <c r="G279" s="89"/>
      <c r="H279" s="90"/>
      <c r="I279" s="89"/>
      <c r="J279" s="91"/>
      <c r="K279" s="90"/>
    </row>
    <row r="280" spans="1:11">
      <c r="A280" s="89"/>
      <c r="B280" s="89"/>
      <c r="C280" s="89"/>
      <c r="D280" s="77"/>
      <c r="E280" s="89"/>
      <c r="F280" s="77"/>
      <c r="G280" s="89"/>
      <c r="H280" s="90"/>
      <c r="I280" s="89"/>
      <c r="J280" s="91"/>
      <c r="K280" s="90"/>
    </row>
    <row r="281" spans="1:11">
      <c r="A281" s="89"/>
      <c r="B281" s="89"/>
      <c r="C281" s="89"/>
      <c r="D281" s="77"/>
      <c r="E281" s="89"/>
      <c r="F281" s="77"/>
      <c r="G281" s="89"/>
      <c r="H281" s="90"/>
      <c r="I281" s="89"/>
      <c r="J281" s="91"/>
      <c r="K281" s="90"/>
    </row>
    <row r="282" spans="1:11">
      <c r="A282" s="89"/>
      <c r="B282" s="89"/>
      <c r="C282" s="89"/>
      <c r="D282" s="77"/>
      <c r="E282" s="89"/>
      <c r="F282" s="77"/>
      <c r="G282" s="89"/>
      <c r="H282" s="90"/>
      <c r="I282" s="89"/>
      <c r="J282" s="91"/>
      <c r="K282" s="90"/>
    </row>
    <row r="283" spans="1:11">
      <c r="A283" s="89"/>
      <c r="B283" s="89"/>
      <c r="C283" s="89"/>
      <c r="D283" s="77"/>
      <c r="E283" s="89"/>
      <c r="F283" s="77"/>
      <c r="G283" s="89"/>
      <c r="H283" s="90"/>
      <c r="I283" s="89"/>
      <c r="J283" s="91"/>
      <c r="K283" s="90"/>
    </row>
    <row r="284" spans="1:11">
      <c r="A284" s="89"/>
      <c r="B284" s="89"/>
      <c r="C284" s="89"/>
      <c r="D284" s="77"/>
      <c r="E284" s="89"/>
      <c r="F284" s="77"/>
      <c r="G284" s="89"/>
      <c r="H284" s="90"/>
      <c r="I284" s="89"/>
      <c r="J284" s="91"/>
      <c r="K284" s="90"/>
    </row>
    <row r="285" spans="1:11">
      <c r="A285" s="89"/>
      <c r="B285" s="89"/>
      <c r="C285" s="89"/>
      <c r="D285" s="77"/>
      <c r="E285" s="89"/>
      <c r="F285" s="77"/>
      <c r="G285" s="89"/>
      <c r="H285" s="90"/>
      <c r="I285" s="89"/>
      <c r="J285" s="91"/>
      <c r="K285" s="90"/>
    </row>
    <row r="286" spans="1:11">
      <c r="A286" s="89"/>
      <c r="B286" s="89"/>
      <c r="C286" s="89"/>
      <c r="D286" s="77"/>
      <c r="E286" s="89"/>
      <c r="F286" s="77"/>
      <c r="G286" s="89"/>
      <c r="H286" s="90"/>
      <c r="I286" s="89"/>
      <c r="J286" s="91"/>
      <c r="K286" s="90"/>
    </row>
    <row r="287" spans="1:11">
      <c r="A287" s="89"/>
      <c r="B287" s="89"/>
      <c r="C287" s="89"/>
      <c r="D287" s="77"/>
      <c r="E287" s="89"/>
      <c r="F287" s="77"/>
      <c r="G287" s="89"/>
      <c r="H287" s="90"/>
      <c r="I287" s="89"/>
      <c r="J287" s="91"/>
      <c r="K287" s="90"/>
    </row>
    <row r="288" spans="1:11">
      <c r="A288" s="89"/>
      <c r="B288" s="89"/>
      <c r="C288" s="89"/>
      <c r="D288" s="77"/>
      <c r="E288" s="89"/>
      <c r="F288" s="77"/>
      <c r="G288" s="89"/>
      <c r="H288" s="90"/>
      <c r="I288" s="89"/>
      <c r="J288" s="91"/>
      <c r="K288" s="90"/>
    </row>
    <row r="289" spans="1:11">
      <c r="A289" s="89"/>
      <c r="B289" s="89"/>
      <c r="C289" s="89"/>
      <c r="D289" s="77"/>
      <c r="E289" s="89"/>
      <c r="F289" s="77"/>
      <c r="G289" s="89"/>
      <c r="H289" s="90"/>
      <c r="I289" s="89"/>
      <c r="J289" s="91"/>
      <c r="K289" s="90"/>
    </row>
    <row r="290" spans="1:11">
      <c r="A290" s="89"/>
      <c r="B290" s="89"/>
      <c r="C290" s="89"/>
      <c r="D290" s="77"/>
      <c r="E290" s="89"/>
      <c r="F290" s="77"/>
      <c r="G290" s="89"/>
      <c r="H290" s="90"/>
      <c r="I290" s="89"/>
      <c r="J290" s="91"/>
      <c r="K290" s="90"/>
    </row>
    <row r="291" spans="1:11">
      <c r="A291" s="89"/>
      <c r="B291" s="89"/>
      <c r="C291" s="89"/>
      <c r="D291" s="77"/>
      <c r="E291" s="89"/>
      <c r="F291" s="77"/>
      <c r="G291" s="89"/>
      <c r="H291" s="90"/>
      <c r="I291" s="89"/>
      <c r="J291" s="91"/>
      <c r="K291" s="90"/>
    </row>
    <row r="292" spans="1:11">
      <c r="A292" s="89"/>
      <c r="B292" s="89"/>
      <c r="C292" s="89"/>
      <c r="D292" s="77"/>
      <c r="E292" s="89"/>
      <c r="F292" s="77"/>
      <c r="G292" s="89"/>
      <c r="H292" s="90"/>
      <c r="I292" s="89"/>
      <c r="J292" s="91"/>
      <c r="K292" s="90"/>
    </row>
    <row r="293" spans="1:11">
      <c r="A293" s="89"/>
      <c r="B293" s="89"/>
      <c r="C293" s="89"/>
      <c r="D293" s="77"/>
      <c r="E293" s="89"/>
      <c r="F293" s="77"/>
      <c r="G293" s="89"/>
      <c r="H293" s="90"/>
      <c r="I293" s="89"/>
      <c r="J293" s="91"/>
      <c r="K293" s="90"/>
    </row>
    <row r="294" spans="1:11">
      <c r="A294" s="89"/>
      <c r="B294" s="89"/>
      <c r="C294" s="89"/>
      <c r="D294" s="77"/>
      <c r="E294" s="89"/>
      <c r="F294" s="77"/>
      <c r="G294" s="89"/>
      <c r="H294" s="90"/>
      <c r="I294" s="89"/>
      <c r="J294" s="91"/>
      <c r="K294" s="90"/>
    </row>
  </sheetData>
  <sortState ref="M27:V28">
    <sortCondition descending="1" ref="M27"/>
  </sortState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2"/>
  <sheetViews>
    <sheetView zoomScale="90" zoomScaleNormal="90" zoomScalePageLayoutView="90" workbookViewId="0"/>
  </sheetViews>
  <sheetFormatPr baseColWidth="10" defaultColWidth="8.7109375" defaultRowHeight="16" customHeight="1" x14ac:dyDescent="0"/>
  <cols>
    <col min="1" max="1" width="3.7109375" style="75" customWidth="1"/>
    <col min="2" max="2" width="3.42578125" style="75" customWidth="1"/>
    <col min="3" max="3" width="5.42578125" style="75" customWidth="1"/>
    <col min="4" max="4" width="21.42578125" style="76" customWidth="1"/>
    <col min="5" max="5" width="1.28515625" style="75" customWidth="1"/>
    <col min="6" max="6" width="21.28515625" style="76" customWidth="1"/>
    <col min="7" max="7" width="5.28515625" style="75" customWidth="1"/>
    <col min="8" max="8" width="1.42578125" style="75" customWidth="1"/>
    <col min="9" max="9" width="5.28515625" style="75" customWidth="1"/>
    <col min="10" max="10" width="17" style="78" customWidth="1"/>
    <col min="11" max="12" width="10" style="75" customWidth="1"/>
    <col min="13" max="13" width="18.7109375" style="78" customWidth="1"/>
    <col min="14" max="14" width="7.42578125" style="78" customWidth="1"/>
    <col min="15" max="16" width="8.7109375" style="78"/>
    <col min="17" max="17" width="8.140625" style="78" customWidth="1"/>
    <col min="18" max="19" width="3.5703125" style="75" customWidth="1"/>
    <col min="20" max="20" width="2.42578125" style="16" customWidth="1"/>
    <col min="21" max="21" width="3.7109375" style="75" customWidth="1"/>
    <col min="22" max="22" width="3.42578125" style="75" customWidth="1"/>
    <col min="23" max="23" width="5.42578125" style="75" customWidth="1"/>
    <col min="24" max="24" width="18.85546875" style="76" customWidth="1"/>
    <col min="25" max="25" width="1.28515625" style="75" customWidth="1"/>
    <col min="26" max="26" width="21.28515625" style="76" customWidth="1"/>
    <col min="27" max="27" width="5.28515625" style="75" customWidth="1"/>
    <col min="28" max="28" width="1.42578125" style="75" customWidth="1"/>
    <col min="29" max="29" width="5.28515625" style="75" customWidth="1"/>
    <col min="30" max="30" width="17" style="78" customWidth="1"/>
    <col min="31" max="31" width="10" style="75" customWidth="1"/>
    <col min="32" max="16384" width="8.7109375" style="12"/>
  </cols>
  <sheetData>
    <row r="1" spans="1:31" s="71" customFormat="1" ht="16" customHeight="1">
      <c r="A1" s="88" t="s">
        <v>613</v>
      </c>
      <c r="B1" s="68"/>
      <c r="C1" s="67"/>
      <c r="D1" s="68"/>
      <c r="E1" s="68"/>
      <c r="F1" s="68"/>
      <c r="H1" s="68"/>
      <c r="I1" s="68"/>
      <c r="K1" s="68"/>
      <c r="L1" s="68"/>
      <c r="M1" s="78"/>
      <c r="N1" s="78"/>
      <c r="O1" s="78"/>
      <c r="P1" s="78"/>
      <c r="Q1" s="78"/>
      <c r="R1" s="75"/>
      <c r="S1" s="75" t="s">
        <v>722</v>
      </c>
      <c r="T1" s="68"/>
      <c r="U1" s="154" t="s">
        <v>618</v>
      </c>
      <c r="V1" s="155"/>
      <c r="W1" s="156"/>
      <c r="X1" s="155"/>
      <c r="Y1" s="68"/>
      <c r="Z1" s="68"/>
      <c r="AB1" s="68"/>
      <c r="AC1" s="68"/>
      <c r="AE1" s="68"/>
    </row>
    <row r="2" spans="1:31" ht="16" customHeight="1">
      <c r="A2" s="19"/>
      <c r="B2" s="19"/>
      <c r="C2" s="19"/>
      <c r="D2" s="20"/>
      <c r="E2" s="31"/>
      <c r="F2" s="20"/>
      <c r="G2" s="19"/>
      <c r="H2" s="19"/>
      <c r="I2" s="19"/>
      <c r="J2" s="22"/>
      <c r="K2" s="19"/>
      <c r="L2" s="16"/>
      <c r="M2" s="12"/>
      <c r="N2" s="12"/>
      <c r="O2" s="12"/>
      <c r="P2" s="12"/>
      <c r="Q2" s="12"/>
      <c r="R2" s="16"/>
      <c r="S2" s="16">
        <v>14</v>
      </c>
      <c r="U2" s="36">
        <v>15</v>
      </c>
      <c r="V2" s="36">
        <v>9</v>
      </c>
      <c r="W2" s="36">
        <v>1996</v>
      </c>
      <c r="X2" s="93" t="s">
        <v>286</v>
      </c>
      <c r="Y2" s="37" t="s">
        <v>272</v>
      </c>
      <c r="Z2" s="81" t="s">
        <v>282</v>
      </c>
      <c r="AA2" s="36">
        <v>16</v>
      </c>
      <c r="AB2" s="94" t="s">
        <v>272</v>
      </c>
      <c r="AC2" s="36">
        <v>2</v>
      </c>
      <c r="AD2" s="95" t="s">
        <v>619</v>
      </c>
      <c r="AE2" s="118">
        <v>5033</v>
      </c>
    </row>
    <row r="3" spans="1:31" ht="16" customHeight="1">
      <c r="A3" s="16">
        <v>6</v>
      </c>
      <c r="B3" s="16">
        <v>9</v>
      </c>
      <c r="C3" s="16">
        <v>1986</v>
      </c>
      <c r="D3" s="14" t="s">
        <v>287</v>
      </c>
      <c r="E3" s="24" t="s">
        <v>272</v>
      </c>
      <c r="F3" s="17" t="s">
        <v>371</v>
      </c>
      <c r="G3" s="16">
        <v>5</v>
      </c>
      <c r="H3" s="24" t="s">
        <v>272</v>
      </c>
      <c r="I3" s="16">
        <v>1</v>
      </c>
      <c r="J3" s="26"/>
      <c r="K3" s="16">
        <v>3934</v>
      </c>
      <c r="L3" s="16"/>
      <c r="M3" s="13" t="s">
        <v>500</v>
      </c>
      <c r="N3" s="16" t="s">
        <v>430</v>
      </c>
      <c r="O3" s="16" t="s">
        <v>425</v>
      </c>
      <c r="P3" s="16" t="s">
        <v>428</v>
      </c>
      <c r="Q3" s="16" t="s">
        <v>429</v>
      </c>
      <c r="R3" s="16"/>
      <c r="S3" s="16">
        <v>11</v>
      </c>
      <c r="U3" s="16">
        <v>11</v>
      </c>
      <c r="V3" s="16">
        <v>9</v>
      </c>
      <c r="W3" s="16">
        <v>2016</v>
      </c>
      <c r="X3" s="14" t="s">
        <v>286</v>
      </c>
      <c r="Y3" s="24" t="s">
        <v>272</v>
      </c>
      <c r="Z3" s="17" t="s">
        <v>197</v>
      </c>
      <c r="AA3" s="16">
        <v>13</v>
      </c>
      <c r="AB3" s="24" t="s">
        <v>272</v>
      </c>
      <c r="AC3" s="16">
        <v>2</v>
      </c>
      <c r="AD3" s="12" t="s">
        <v>619</v>
      </c>
      <c r="AE3" s="16">
        <v>2740</v>
      </c>
    </row>
    <row r="4" spans="1:31" ht="16" customHeight="1">
      <c r="A4" s="16">
        <v>13</v>
      </c>
      <c r="B4" s="16">
        <v>9</v>
      </c>
      <c r="C4" s="16">
        <v>1986</v>
      </c>
      <c r="D4" s="17" t="s">
        <v>371</v>
      </c>
      <c r="E4" s="24" t="s">
        <v>272</v>
      </c>
      <c r="F4" s="14" t="s">
        <v>287</v>
      </c>
      <c r="G4" s="16">
        <v>6</v>
      </c>
      <c r="H4" s="24" t="s">
        <v>272</v>
      </c>
      <c r="I4" s="16">
        <v>7</v>
      </c>
      <c r="J4" s="26"/>
      <c r="K4" s="16">
        <v>3820</v>
      </c>
      <c r="L4" s="16"/>
      <c r="M4" s="12" t="s">
        <v>286</v>
      </c>
      <c r="N4" s="16">
        <v>22</v>
      </c>
      <c r="O4" s="16">
        <v>77</v>
      </c>
      <c r="P4" s="27">
        <v>53</v>
      </c>
      <c r="Q4" s="146">
        <f t="shared" ref="Q4:Q17" si="0">PRODUCT(P4/O4)</f>
        <v>0.68831168831168832</v>
      </c>
      <c r="R4" s="16"/>
      <c r="S4" s="16">
        <v>10</v>
      </c>
      <c r="U4" s="36">
        <v>17</v>
      </c>
      <c r="V4" s="36">
        <v>9</v>
      </c>
      <c r="W4" s="36">
        <v>2006</v>
      </c>
      <c r="X4" s="93" t="s">
        <v>286</v>
      </c>
      <c r="Y4" s="37" t="s">
        <v>272</v>
      </c>
      <c r="Z4" s="95" t="s">
        <v>345</v>
      </c>
      <c r="AA4" s="36">
        <v>13</v>
      </c>
      <c r="AB4" s="94" t="s">
        <v>272</v>
      </c>
      <c r="AC4" s="36">
        <v>3</v>
      </c>
      <c r="AD4" s="95" t="s">
        <v>619</v>
      </c>
      <c r="AE4" s="36">
        <v>3011</v>
      </c>
    </row>
    <row r="5" spans="1:31" ht="16" customHeight="1">
      <c r="A5" s="16"/>
      <c r="B5" s="16"/>
      <c r="C5" s="16"/>
      <c r="D5" s="17"/>
      <c r="E5" s="24"/>
      <c r="F5" s="17"/>
      <c r="G5" s="16"/>
      <c r="H5" s="24"/>
      <c r="I5" s="16"/>
      <c r="J5" s="17" t="s">
        <v>279</v>
      </c>
      <c r="K5" s="38">
        <f>SUM(K2:K4)</f>
        <v>7754</v>
      </c>
      <c r="L5" s="16"/>
      <c r="M5" s="12" t="s">
        <v>344</v>
      </c>
      <c r="N5" s="16">
        <v>6</v>
      </c>
      <c r="O5" s="16">
        <v>18</v>
      </c>
      <c r="P5" s="27">
        <v>10</v>
      </c>
      <c r="Q5" s="146">
        <f t="shared" si="0"/>
        <v>0.55555555555555558</v>
      </c>
      <c r="R5" s="16"/>
      <c r="S5" s="16">
        <v>10</v>
      </c>
      <c r="U5" s="16">
        <v>12</v>
      </c>
      <c r="V5" s="16">
        <v>9</v>
      </c>
      <c r="W5" s="16">
        <v>1993</v>
      </c>
      <c r="X5" s="17" t="s">
        <v>287</v>
      </c>
      <c r="Y5" s="24" t="s">
        <v>272</v>
      </c>
      <c r="Z5" s="14" t="s">
        <v>286</v>
      </c>
      <c r="AA5" s="16">
        <v>1</v>
      </c>
      <c r="AB5" s="24" t="s">
        <v>272</v>
      </c>
      <c r="AC5" s="16">
        <v>11</v>
      </c>
      <c r="AD5" s="12"/>
      <c r="AE5" s="16">
        <v>4982</v>
      </c>
    </row>
    <row r="6" spans="1:31" ht="16" customHeight="1">
      <c r="A6" s="16"/>
      <c r="B6" s="16"/>
      <c r="C6" s="16"/>
      <c r="D6" s="93" t="s">
        <v>49</v>
      </c>
      <c r="E6" s="24"/>
      <c r="F6" s="17"/>
      <c r="G6" s="29"/>
      <c r="H6" s="24"/>
      <c r="I6" s="29"/>
      <c r="J6" s="17" t="s">
        <v>278</v>
      </c>
      <c r="K6" s="39">
        <f>PRODUCT(K5/2)</f>
        <v>3877</v>
      </c>
      <c r="L6" s="16"/>
      <c r="M6" s="12" t="s">
        <v>197</v>
      </c>
      <c r="N6" s="16">
        <v>7</v>
      </c>
      <c r="O6" s="16">
        <v>28</v>
      </c>
      <c r="P6" s="27">
        <v>10</v>
      </c>
      <c r="Q6" s="146">
        <f>PRODUCT(P6/O6)</f>
        <v>0.35714285714285715</v>
      </c>
      <c r="R6" s="16"/>
      <c r="S6" s="16">
        <v>9</v>
      </c>
      <c r="U6" s="16">
        <v>31</v>
      </c>
      <c r="V6" s="16">
        <v>8</v>
      </c>
      <c r="W6" s="16">
        <v>1991</v>
      </c>
      <c r="X6" s="17" t="s">
        <v>286</v>
      </c>
      <c r="Y6" s="24" t="s">
        <v>272</v>
      </c>
      <c r="Z6" s="14" t="s">
        <v>287</v>
      </c>
      <c r="AA6" s="16">
        <v>1</v>
      </c>
      <c r="AB6" s="24" t="s">
        <v>272</v>
      </c>
      <c r="AC6" s="16">
        <v>10</v>
      </c>
      <c r="AD6" s="12"/>
      <c r="AE6" s="16">
        <v>5308</v>
      </c>
    </row>
    <row r="7" spans="1:31" ht="16" customHeight="1">
      <c r="A7" s="16"/>
      <c r="B7" s="16"/>
      <c r="C7" s="16"/>
      <c r="D7" s="12"/>
      <c r="E7" s="24"/>
      <c r="F7" s="17"/>
      <c r="G7" s="29"/>
      <c r="H7" s="24"/>
      <c r="I7" s="29"/>
      <c r="J7" s="12"/>
      <c r="K7" s="30"/>
      <c r="L7" s="16"/>
      <c r="M7" s="12" t="s">
        <v>288</v>
      </c>
      <c r="N7" s="16">
        <v>3</v>
      </c>
      <c r="O7" s="16">
        <v>9</v>
      </c>
      <c r="P7" s="27">
        <v>6</v>
      </c>
      <c r="Q7" s="146">
        <f>PRODUCT(P7/O7)</f>
        <v>0.66666666666666663</v>
      </c>
      <c r="R7" s="16"/>
      <c r="S7" s="16">
        <v>9</v>
      </c>
      <c r="U7" s="16">
        <v>1</v>
      </c>
      <c r="V7" s="16">
        <v>9</v>
      </c>
      <c r="W7" s="16">
        <v>1991</v>
      </c>
      <c r="X7" s="14" t="s">
        <v>287</v>
      </c>
      <c r="Y7" s="24" t="s">
        <v>272</v>
      </c>
      <c r="Z7" s="17" t="s">
        <v>286</v>
      </c>
      <c r="AA7" s="16">
        <v>10</v>
      </c>
      <c r="AB7" s="24" t="s">
        <v>272</v>
      </c>
      <c r="AC7" s="16">
        <v>1</v>
      </c>
      <c r="AD7" s="12"/>
      <c r="AE7" s="16">
        <v>5474</v>
      </c>
    </row>
    <row r="8" spans="1:31" ht="16" customHeight="1">
      <c r="A8" s="19"/>
      <c r="B8" s="19"/>
      <c r="C8" s="19"/>
      <c r="D8" s="20"/>
      <c r="E8" s="31"/>
      <c r="F8" s="20"/>
      <c r="G8" s="19"/>
      <c r="H8" s="19"/>
      <c r="I8" s="19"/>
      <c r="J8" s="22"/>
      <c r="K8" s="19"/>
      <c r="L8" s="16"/>
      <c r="M8" s="12" t="s">
        <v>287</v>
      </c>
      <c r="N8" s="16">
        <v>4</v>
      </c>
      <c r="O8" s="16">
        <v>11</v>
      </c>
      <c r="P8" s="27">
        <v>5</v>
      </c>
      <c r="Q8" s="146">
        <f t="shared" si="0"/>
        <v>0.45454545454545453</v>
      </c>
      <c r="R8" s="16"/>
      <c r="S8" s="16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6" customHeight="1">
      <c r="A9" s="16">
        <v>29</v>
      </c>
      <c r="B9" s="16">
        <v>8</v>
      </c>
      <c r="C9" s="16">
        <v>1987</v>
      </c>
      <c r="D9" s="17" t="s">
        <v>281</v>
      </c>
      <c r="E9" s="24" t="s">
        <v>272</v>
      </c>
      <c r="F9" s="14" t="s">
        <v>369</v>
      </c>
      <c r="G9" s="16">
        <v>3</v>
      </c>
      <c r="H9" s="24" t="s">
        <v>272</v>
      </c>
      <c r="I9" s="16">
        <v>4</v>
      </c>
      <c r="J9" s="12"/>
      <c r="K9" s="16">
        <v>5115</v>
      </c>
      <c r="L9" s="16"/>
      <c r="M9" s="12" t="s">
        <v>345</v>
      </c>
      <c r="N9" s="16">
        <v>3</v>
      </c>
      <c r="O9" s="16">
        <v>14</v>
      </c>
      <c r="P9" s="27">
        <v>5</v>
      </c>
      <c r="Q9" s="146">
        <f t="shared" si="0"/>
        <v>0.35714285714285715</v>
      </c>
      <c r="R9" s="16"/>
      <c r="S9" s="16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6" customHeight="1">
      <c r="A10" s="16">
        <v>30</v>
      </c>
      <c r="B10" s="16">
        <v>8</v>
      </c>
      <c r="C10" s="16">
        <v>1987</v>
      </c>
      <c r="D10" s="14" t="s">
        <v>369</v>
      </c>
      <c r="E10" s="24" t="s">
        <v>272</v>
      </c>
      <c r="F10" s="17" t="s">
        <v>281</v>
      </c>
      <c r="G10" s="16">
        <v>5</v>
      </c>
      <c r="H10" s="24" t="s">
        <v>272</v>
      </c>
      <c r="I10" s="16">
        <v>3</v>
      </c>
      <c r="J10" s="12"/>
      <c r="K10" s="16">
        <v>5820</v>
      </c>
      <c r="L10" s="16"/>
      <c r="M10" s="12" t="s">
        <v>369</v>
      </c>
      <c r="N10" s="16">
        <v>3</v>
      </c>
      <c r="O10" s="16">
        <v>4</v>
      </c>
      <c r="P10" s="27">
        <v>3</v>
      </c>
      <c r="Q10" s="146">
        <f t="shared" si="0"/>
        <v>0.75</v>
      </c>
      <c r="R10" s="16"/>
      <c r="S10" s="16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6" customHeight="1">
      <c r="A11" s="16"/>
      <c r="B11" s="16"/>
      <c r="C11" s="16"/>
      <c r="D11" s="17"/>
      <c r="E11" s="24"/>
      <c r="F11" s="17"/>
      <c r="G11" s="16"/>
      <c r="H11" s="24"/>
      <c r="I11" s="16"/>
      <c r="J11" s="17" t="s">
        <v>279</v>
      </c>
      <c r="K11" s="38">
        <f>SUM(K8:K10)</f>
        <v>10935</v>
      </c>
      <c r="L11" s="16"/>
      <c r="M11" s="12" t="s">
        <v>281</v>
      </c>
      <c r="N11" s="16">
        <v>3</v>
      </c>
      <c r="O11" s="16">
        <v>6</v>
      </c>
      <c r="P11" s="27">
        <v>3</v>
      </c>
      <c r="Q11" s="146">
        <f t="shared" si="0"/>
        <v>0.5</v>
      </c>
      <c r="R11" s="16"/>
      <c r="S11" s="16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6" customHeight="1">
      <c r="A12" s="16"/>
      <c r="B12" s="16"/>
      <c r="C12" s="16"/>
      <c r="D12" s="14" t="s">
        <v>420</v>
      </c>
      <c r="E12" s="24"/>
      <c r="F12" s="17"/>
      <c r="G12" s="29"/>
      <c r="H12" s="24"/>
      <c r="I12" s="29"/>
      <c r="J12" s="17" t="s">
        <v>278</v>
      </c>
      <c r="K12" s="39">
        <f>PRODUCT(K11/2)</f>
        <v>5467.5</v>
      </c>
      <c r="L12" s="16"/>
      <c r="M12" s="12" t="s">
        <v>282</v>
      </c>
      <c r="N12" s="16">
        <v>5</v>
      </c>
      <c r="O12" s="16">
        <v>15</v>
      </c>
      <c r="P12" s="27">
        <v>3</v>
      </c>
      <c r="Q12" s="146">
        <f t="shared" si="0"/>
        <v>0.2</v>
      </c>
      <c r="R12" s="16"/>
      <c r="S12" s="16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6" customHeight="1">
      <c r="A13" s="16"/>
      <c r="B13" s="16"/>
      <c r="C13" s="16"/>
      <c r="D13" s="12"/>
      <c r="E13" s="24"/>
      <c r="F13" s="17"/>
      <c r="G13" s="29"/>
      <c r="H13" s="24"/>
      <c r="I13" s="29"/>
      <c r="J13" s="12"/>
      <c r="K13" s="30"/>
      <c r="L13" s="16"/>
      <c r="M13" s="12" t="s">
        <v>158</v>
      </c>
      <c r="N13" s="16">
        <v>2</v>
      </c>
      <c r="O13" s="16">
        <v>8</v>
      </c>
      <c r="P13" s="27">
        <v>2</v>
      </c>
      <c r="Q13" s="146">
        <f t="shared" si="0"/>
        <v>0.25</v>
      </c>
      <c r="R13" s="16"/>
      <c r="S13" s="16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6" customHeight="1">
      <c r="A14" s="22"/>
      <c r="B14" s="22"/>
      <c r="C14" s="22"/>
      <c r="D14" s="20"/>
      <c r="E14" s="25"/>
      <c r="F14" s="21"/>
      <c r="G14" s="22"/>
      <c r="H14" s="22"/>
      <c r="I14" s="22"/>
      <c r="J14" s="22"/>
      <c r="K14" s="22"/>
      <c r="L14" s="16"/>
      <c r="M14" s="12" t="s">
        <v>123</v>
      </c>
      <c r="N14" s="16">
        <v>1</v>
      </c>
      <c r="O14" s="16">
        <v>3</v>
      </c>
      <c r="P14" s="27">
        <v>0</v>
      </c>
      <c r="Q14" s="146">
        <f t="shared" si="0"/>
        <v>0</v>
      </c>
      <c r="R14" s="16"/>
      <c r="S14" s="16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6" customHeight="1">
      <c r="A15" s="16">
        <v>27</v>
      </c>
      <c r="B15" s="16">
        <v>8</v>
      </c>
      <c r="C15" s="16">
        <v>1988</v>
      </c>
      <c r="D15" s="14" t="s">
        <v>369</v>
      </c>
      <c r="E15" s="24" t="s">
        <v>272</v>
      </c>
      <c r="F15" s="17" t="s">
        <v>281</v>
      </c>
      <c r="G15" s="16">
        <v>9</v>
      </c>
      <c r="H15" s="24" t="s">
        <v>272</v>
      </c>
      <c r="I15" s="16">
        <v>8</v>
      </c>
      <c r="J15" s="12"/>
      <c r="K15" s="16">
        <v>6197</v>
      </c>
      <c r="L15" s="16"/>
      <c r="M15" s="12" t="s">
        <v>285</v>
      </c>
      <c r="N15" s="16">
        <v>1</v>
      </c>
      <c r="O15" s="16">
        <v>3</v>
      </c>
      <c r="P15" s="27">
        <v>0</v>
      </c>
      <c r="Q15" s="146">
        <f t="shared" si="0"/>
        <v>0</v>
      </c>
      <c r="R15" s="16"/>
      <c r="S15" s="1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6" customHeight="1">
      <c r="A16" s="16">
        <v>28</v>
      </c>
      <c r="B16" s="16">
        <v>8</v>
      </c>
      <c r="C16" s="16">
        <v>1988</v>
      </c>
      <c r="D16" s="14" t="s">
        <v>281</v>
      </c>
      <c r="E16" s="24" t="s">
        <v>272</v>
      </c>
      <c r="F16" s="17" t="s">
        <v>369</v>
      </c>
      <c r="G16" s="16">
        <v>8</v>
      </c>
      <c r="H16" s="24" t="s">
        <v>272</v>
      </c>
      <c r="I16" s="16">
        <v>3</v>
      </c>
      <c r="J16" s="12"/>
      <c r="K16" s="16">
        <v>6344</v>
      </c>
      <c r="L16" s="16"/>
      <c r="M16" s="12" t="s">
        <v>124</v>
      </c>
      <c r="N16" s="16">
        <v>1</v>
      </c>
      <c r="O16" s="16">
        <v>2</v>
      </c>
      <c r="P16" s="27">
        <v>0</v>
      </c>
      <c r="Q16" s="146">
        <f t="shared" si="0"/>
        <v>0</v>
      </c>
      <c r="R16" s="16"/>
      <c r="S16" s="1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6" customHeight="1">
      <c r="A17" s="16"/>
      <c r="B17" s="16"/>
      <c r="C17" s="16"/>
      <c r="D17" s="17"/>
      <c r="E17" s="24"/>
      <c r="F17" s="17"/>
      <c r="G17" s="16"/>
      <c r="H17" s="24"/>
      <c r="I17" s="16"/>
      <c r="J17" s="17" t="s">
        <v>279</v>
      </c>
      <c r="K17" s="38">
        <f>SUM(K15:K16)</f>
        <v>12541</v>
      </c>
      <c r="L17" s="16"/>
      <c r="M17" s="12" t="s">
        <v>371</v>
      </c>
      <c r="N17" s="16">
        <v>1</v>
      </c>
      <c r="O17" s="16">
        <v>2</v>
      </c>
      <c r="P17" s="27">
        <v>0</v>
      </c>
      <c r="Q17" s="146">
        <f t="shared" si="0"/>
        <v>0</v>
      </c>
      <c r="R17" s="16"/>
      <c r="S17" s="1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6" customHeight="1">
      <c r="A18" s="16"/>
      <c r="B18" s="16"/>
      <c r="C18" s="16"/>
      <c r="D18" s="14" t="s">
        <v>421</v>
      </c>
      <c r="E18" s="24"/>
      <c r="F18" s="17"/>
      <c r="G18" s="16"/>
      <c r="H18" s="16"/>
      <c r="I18" s="16"/>
      <c r="J18" s="17" t="s">
        <v>278</v>
      </c>
      <c r="K18" s="39">
        <f>PRODUCT(K17/2)</f>
        <v>6270.5</v>
      </c>
      <c r="L18" s="16"/>
      <c r="M18" s="12"/>
      <c r="N18" s="16">
        <f>SUM(N4:N17)</f>
        <v>62</v>
      </c>
      <c r="O18" s="16">
        <f>SUM(O4:O17)/2</f>
        <v>100</v>
      </c>
      <c r="P18" s="16">
        <f>SUM(P4:P17)</f>
        <v>100</v>
      </c>
      <c r="Q18" s="16"/>
      <c r="R18" s="16"/>
      <c r="S18" s="16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6" customHeight="1">
      <c r="A19" s="16"/>
      <c r="B19" s="16"/>
      <c r="C19" s="16"/>
      <c r="D19" s="17"/>
      <c r="E19" s="24"/>
      <c r="F19" s="17"/>
      <c r="G19" s="16"/>
      <c r="H19" s="16"/>
      <c r="I19" s="16"/>
      <c r="J19" s="12"/>
      <c r="K19" s="30"/>
      <c r="L19" s="16"/>
      <c r="M19" s="12"/>
      <c r="N19" s="16"/>
      <c r="O19" s="16"/>
      <c r="P19" s="16"/>
      <c r="Q19" s="12"/>
      <c r="R19" s="16"/>
      <c r="S19" s="1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6" customHeight="1">
      <c r="A20" s="22"/>
      <c r="B20" s="22"/>
      <c r="C20" s="22"/>
      <c r="D20" s="20"/>
      <c r="E20" s="25"/>
      <c r="F20" s="23"/>
      <c r="G20" s="33"/>
      <c r="H20" s="25"/>
      <c r="I20" s="33"/>
      <c r="J20" s="22"/>
      <c r="K20" s="34"/>
      <c r="L20" s="16"/>
      <c r="M20" s="12"/>
      <c r="N20" s="17"/>
      <c r="O20" s="16"/>
      <c r="P20" s="16"/>
      <c r="Q20" s="12"/>
      <c r="R20" s="16"/>
      <c r="S20" s="16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6" customHeight="1">
      <c r="A21" s="16">
        <v>2</v>
      </c>
      <c r="B21" s="16">
        <v>9</v>
      </c>
      <c r="C21" s="16">
        <v>1989</v>
      </c>
      <c r="D21" s="14" t="s">
        <v>281</v>
      </c>
      <c r="E21" s="24" t="s">
        <v>272</v>
      </c>
      <c r="F21" s="17" t="s">
        <v>287</v>
      </c>
      <c r="G21" s="16">
        <v>4</v>
      </c>
      <c r="H21" s="24" t="s">
        <v>272</v>
      </c>
      <c r="I21" s="16">
        <v>3</v>
      </c>
      <c r="J21" s="12"/>
      <c r="K21" s="16">
        <v>2946</v>
      </c>
      <c r="L21" s="16"/>
      <c r="M21" s="12"/>
      <c r="N21" s="16"/>
      <c r="O21" s="120"/>
      <c r="P21" s="17"/>
      <c r="Q21" s="12"/>
      <c r="R21" s="16"/>
      <c r="S21" s="16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6" customHeight="1">
      <c r="A22" s="16">
        <v>3</v>
      </c>
      <c r="B22" s="16">
        <v>9</v>
      </c>
      <c r="C22" s="16">
        <v>1989</v>
      </c>
      <c r="D22" s="17" t="s">
        <v>287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16">
        <v>3368</v>
      </c>
      <c r="L22" s="16"/>
      <c r="M22" s="12"/>
      <c r="N22" s="12"/>
      <c r="O22" s="12"/>
      <c r="P22" s="12"/>
      <c r="Q22" s="12"/>
      <c r="R22" s="16"/>
      <c r="S22" s="1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6" customHeight="1">
      <c r="A23" s="16"/>
      <c r="B23" s="16"/>
      <c r="C23" s="16"/>
      <c r="D23" s="17"/>
      <c r="E23" s="24"/>
      <c r="F23" s="17"/>
      <c r="G23" s="16"/>
      <c r="H23" s="24"/>
      <c r="I23" s="16"/>
      <c r="J23" s="17" t="s">
        <v>279</v>
      </c>
      <c r="K23" s="38">
        <f>SUM(K21:K22)</f>
        <v>6314</v>
      </c>
      <c r="L23" s="16"/>
      <c r="M23" s="13" t="s">
        <v>499</v>
      </c>
      <c r="N23" s="16" t="s">
        <v>431</v>
      </c>
      <c r="O23" s="16" t="s">
        <v>428</v>
      </c>
      <c r="P23" s="16" t="s">
        <v>432</v>
      </c>
      <c r="Q23" s="16" t="s">
        <v>429</v>
      </c>
      <c r="R23" s="16"/>
      <c r="S23" s="16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6" customHeight="1">
      <c r="A24" s="16"/>
      <c r="B24" s="16"/>
      <c r="C24" s="16"/>
      <c r="D24" s="14" t="s">
        <v>422</v>
      </c>
      <c r="E24" s="24"/>
      <c r="F24" s="17"/>
      <c r="G24" s="16"/>
      <c r="H24" s="16"/>
      <c r="I24" s="16"/>
      <c r="J24" s="17" t="s">
        <v>278</v>
      </c>
      <c r="K24" s="39">
        <f>PRODUCT(K23/2)</f>
        <v>3157</v>
      </c>
      <c r="L24" s="16"/>
      <c r="M24" s="12" t="s">
        <v>286</v>
      </c>
      <c r="N24" s="16">
        <v>22</v>
      </c>
      <c r="O24" s="27">
        <v>17</v>
      </c>
      <c r="P24" s="16">
        <v>5</v>
      </c>
      <c r="Q24" s="146">
        <f t="shared" ref="Q24:Q37" si="1">PRODUCT(O24/N24)</f>
        <v>0.77272727272727271</v>
      </c>
      <c r="R24" s="16"/>
      <c r="S24" s="16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6" customHeight="1">
      <c r="A25" s="16"/>
      <c r="B25" s="16"/>
      <c r="C25" s="16"/>
      <c r="D25" s="17"/>
      <c r="E25" s="24"/>
      <c r="F25" s="17"/>
      <c r="G25" s="16"/>
      <c r="H25" s="16"/>
      <c r="I25" s="16"/>
      <c r="J25" s="12"/>
      <c r="K25" s="30"/>
      <c r="L25" s="16"/>
      <c r="M25" s="12" t="s">
        <v>344</v>
      </c>
      <c r="N25" s="16">
        <v>6</v>
      </c>
      <c r="O25" s="27">
        <v>3</v>
      </c>
      <c r="P25" s="16">
        <v>3</v>
      </c>
      <c r="Q25" s="146">
        <f t="shared" si="1"/>
        <v>0.5</v>
      </c>
      <c r="R25" s="16"/>
      <c r="S25" s="16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6" customHeight="1">
      <c r="A26" s="22"/>
      <c r="B26" s="22"/>
      <c r="C26" s="22"/>
      <c r="D26" s="20"/>
      <c r="E26" s="25"/>
      <c r="F26" s="23"/>
      <c r="G26" s="22"/>
      <c r="H26" s="25"/>
      <c r="I26" s="22"/>
      <c r="J26" s="22"/>
      <c r="K26" s="22"/>
      <c r="L26" s="16"/>
      <c r="M26" s="12" t="s">
        <v>287</v>
      </c>
      <c r="N26" s="16">
        <v>4</v>
      </c>
      <c r="O26" s="27">
        <v>2</v>
      </c>
      <c r="P26" s="16">
        <v>2</v>
      </c>
      <c r="Q26" s="146">
        <f t="shared" si="1"/>
        <v>0.5</v>
      </c>
      <c r="R26" s="16"/>
      <c r="S26" s="1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6" customHeight="1">
      <c r="A27" s="16">
        <v>1</v>
      </c>
      <c r="B27" s="16">
        <v>9</v>
      </c>
      <c r="C27" s="16">
        <v>1990</v>
      </c>
      <c r="D27" s="17" t="s">
        <v>287</v>
      </c>
      <c r="E27" s="24" t="s">
        <v>272</v>
      </c>
      <c r="F27" s="14" t="s">
        <v>286</v>
      </c>
      <c r="G27" s="16">
        <v>5</v>
      </c>
      <c r="H27" s="24" t="s">
        <v>272</v>
      </c>
      <c r="I27" s="16">
        <v>6</v>
      </c>
      <c r="J27" s="12"/>
      <c r="K27" s="16">
        <v>5014</v>
      </c>
      <c r="L27" s="16"/>
      <c r="M27" s="12" t="s">
        <v>281</v>
      </c>
      <c r="N27" s="16">
        <v>3</v>
      </c>
      <c r="O27" s="27">
        <v>2</v>
      </c>
      <c r="P27" s="16">
        <v>1</v>
      </c>
      <c r="Q27" s="146">
        <f t="shared" ref="Q27:Q32" si="2">PRODUCT(O27/N27)</f>
        <v>0.66666666666666663</v>
      </c>
      <c r="R27" s="16"/>
      <c r="S27" s="1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6" customHeight="1">
      <c r="A28" s="16">
        <v>8</v>
      </c>
      <c r="B28" s="16">
        <v>9</v>
      </c>
      <c r="C28" s="16">
        <v>1990</v>
      </c>
      <c r="D28" s="17" t="s">
        <v>286</v>
      </c>
      <c r="E28" s="24" t="s">
        <v>272</v>
      </c>
      <c r="F28" s="14" t="s">
        <v>287</v>
      </c>
      <c r="G28" s="16">
        <v>9</v>
      </c>
      <c r="H28" s="24" t="s">
        <v>272</v>
      </c>
      <c r="I28" s="16">
        <v>11</v>
      </c>
      <c r="J28" s="12"/>
      <c r="K28" s="16">
        <v>5673</v>
      </c>
      <c r="L28" s="16"/>
      <c r="M28" s="12" t="s">
        <v>288</v>
      </c>
      <c r="N28" s="16">
        <v>3</v>
      </c>
      <c r="O28" s="27">
        <v>2</v>
      </c>
      <c r="P28" s="16">
        <v>1</v>
      </c>
      <c r="Q28" s="146">
        <f t="shared" si="2"/>
        <v>0.66666666666666663</v>
      </c>
      <c r="R28" s="16"/>
      <c r="S28" s="16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6" customHeight="1">
      <c r="A29" s="16">
        <v>9</v>
      </c>
      <c r="B29" s="16">
        <v>9</v>
      </c>
      <c r="C29" s="16">
        <v>1990</v>
      </c>
      <c r="D29" s="14" t="s">
        <v>286</v>
      </c>
      <c r="E29" s="24" t="s">
        <v>272</v>
      </c>
      <c r="F29" s="17" t="s">
        <v>287</v>
      </c>
      <c r="G29" s="16">
        <v>11</v>
      </c>
      <c r="H29" s="24" t="s">
        <v>272</v>
      </c>
      <c r="I29" s="16">
        <v>5</v>
      </c>
      <c r="J29" s="12"/>
      <c r="K29" s="16">
        <v>4026</v>
      </c>
      <c r="L29" s="16"/>
      <c r="M29" s="12" t="s">
        <v>197</v>
      </c>
      <c r="N29" s="16">
        <v>7</v>
      </c>
      <c r="O29" s="27">
        <v>2</v>
      </c>
      <c r="P29" s="16">
        <v>5</v>
      </c>
      <c r="Q29" s="146">
        <f t="shared" si="2"/>
        <v>0.2857142857142857</v>
      </c>
      <c r="R29" s="16"/>
      <c r="S29" s="1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6" customHeight="1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38">
        <f>SUM(K27:K29)</f>
        <v>14713</v>
      </c>
      <c r="L30" s="16"/>
      <c r="M30" s="12" t="s">
        <v>282</v>
      </c>
      <c r="N30" s="16">
        <v>5</v>
      </c>
      <c r="O30" s="27">
        <v>1</v>
      </c>
      <c r="P30" s="16">
        <v>4</v>
      </c>
      <c r="Q30" s="146">
        <f t="shared" si="2"/>
        <v>0.2</v>
      </c>
      <c r="R30" s="16"/>
      <c r="S30" s="1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6" customHeight="1">
      <c r="A31" s="16"/>
      <c r="B31" s="16"/>
      <c r="C31" s="16"/>
      <c r="D31" s="93" t="s">
        <v>256</v>
      </c>
      <c r="E31" s="24"/>
      <c r="F31" s="17"/>
      <c r="G31" s="16"/>
      <c r="H31" s="24"/>
      <c r="I31" s="16"/>
      <c r="J31" s="17" t="s">
        <v>278</v>
      </c>
      <c r="K31" s="39">
        <f>PRODUCT(K30/3)</f>
        <v>4904.333333333333</v>
      </c>
      <c r="L31" s="16"/>
      <c r="M31" s="12" t="s">
        <v>345</v>
      </c>
      <c r="N31" s="16">
        <v>3</v>
      </c>
      <c r="O31" s="27">
        <v>1</v>
      </c>
      <c r="P31" s="16">
        <v>2</v>
      </c>
      <c r="Q31" s="146">
        <f t="shared" si="2"/>
        <v>0.33333333333333331</v>
      </c>
      <c r="R31" s="16"/>
      <c r="S31" s="1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6" customHeight="1">
      <c r="A32" s="16"/>
      <c r="B32" s="16"/>
      <c r="C32" s="16"/>
      <c r="D32" s="17"/>
      <c r="E32" s="24"/>
      <c r="F32" s="17"/>
      <c r="G32" s="16"/>
      <c r="H32" s="24"/>
      <c r="I32" s="16"/>
      <c r="J32" s="12"/>
      <c r="K32" s="30"/>
      <c r="L32" s="16"/>
      <c r="M32" s="12" t="s">
        <v>369</v>
      </c>
      <c r="N32" s="16">
        <v>3</v>
      </c>
      <c r="O32" s="27">
        <v>1</v>
      </c>
      <c r="P32" s="16">
        <v>2</v>
      </c>
      <c r="Q32" s="146">
        <f t="shared" si="2"/>
        <v>0.33333333333333331</v>
      </c>
      <c r="R32" s="16"/>
      <c r="S32" s="1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6" customHeight="1">
      <c r="A33" s="22"/>
      <c r="B33" s="22"/>
      <c r="C33" s="22"/>
      <c r="D33" s="20"/>
      <c r="E33" s="25"/>
      <c r="F33" s="23"/>
      <c r="G33" s="22"/>
      <c r="H33" s="22"/>
      <c r="I33" s="22"/>
      <c r="J33" s="22"/>
      <c r="K33" s="22"/>
      <c r="L33" s="16"/>
      <c r="M33" s="12" t="s">
        <v>158</v>
      </c>
      <c r="N33" s="16">
        <v>2</v>
      </c>
      <c r="O33" s="27">
        <v>0</v>
      </c>
      <c r="P33" s="16">
        <v>2</v>
      </c>
      <c r="Q33" s="146">
        <f t="shared" si="1"/>
        <v>0</v>
      </c>
      <c r="R33" s="16"/>
      <c r="S33" s="16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6" customHeight="1">
      <c r="A34" s="16">
        <v>31</v>
      </c>
      <c r="B34" s="16">
        <v>8</v>
      </c>
      <c r="C34" s="16">
        <v>1991</v>
      </c>
      <c r="D34" s="17" t="s">
        <v>286</v>
      </c>
      <c r="E34" s="24" t="s">
        <v>272</v>
      </c>
      <c r="F34" s="14" t="s">
        <v>287</v>
      </c>
      <c r="G34" s="16">
        <v>1</v>
      </c>
      <c r="H34" s="24" t="s">
        <v>272</v>
      </c>
      <c r="I34" s="16">
        <v>10</v>
      </c>
      <c r="J34" s="12"/>
      <c r="K34" s="16">
        <v>5308</v>
      </c>
      <c r="L34" s="16"/>
      <c r="M34" s="12" t="s">
        <v>123</v>
      </c>
      <c r="N34" s="16">
        <v>1</v>
      </c>
      <c r="O34" s="27">
        <v>0</v>
      </c>
      <c r="P34" s="16">
        <v>1</v>
      </c>
      <c r="Q34" s="146">
        <f t="shared" si="1"/>
        <v>0</v>
      </c>
      <c r="R34" s="16"/>
      <c r="S34" s="1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6" customHeight="1">
      <c r="A35" s="16">
        <v>1</v>
      </c>
      <c r="B35" s="16">
        <v>9</v>
      </c>
      <c r="C35" s="16">
        <v>1991</v>
      </c>
      <c r="D35" s="14" t="s">
        <v>287</v>
      </c>
      <c r="E35" s="24" t="s">
        <v>272</v>
      </c>
      <c r="F35" s="17" t="s">
        <v>286</v>
      </c>
      <c r="G35" s="16">
        <v>10</v>
      </c>
      <c r="H35" s="24" t="s">
        <v>272</v>
      </c>
      <c r="I35" s="16">
        <v>1</v>
      </c>
      <c r="J35" s="12"/>
      <c r="K35" s="16">
        <v>5474</v>
      </c>
      <c r="L35" s="16"/>
      <c r="M35" s="12" t="s">
        <v>285</v>
      </c>
      <c r="N35" s="16">
        <v>1</v>
      </c>
      <c r="O35" s="27">
        <v>0</v>
      </c>
      <c r="P35" s="16">
        <v>1</v>
      </c>
      <c r="Q35" s="146">
        <f t="shared" si="1"/>
        <v>0</v>
      </c>
      <c r="R35" s="16"/>
      <c r="S35" s="1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6" customHeight="1">
      <c r="A36" s="16"/>
      <c r="B36" s="16"/>
      <c r="C36" s="16"/>
      <c r="D36" s="17"/>
      <c r="E36" s="24"/>
      <c r="F36" s="17"/>
      <c r="G36" s="16"/>
      <c r="H36" s="24"/>
      <c r="I36" s="16"/>
      <c r="J36" s="17" t="s">
        <v>279</v>
      </c>
      <c r="K36" s="38">
        <f>SUM(K34:K35)</f>
        <v>10782</v>
      </c>
      <c r="L36" s="16"/>
      <c r="M36" s="12" t="s">
        <v>124</v>
      </c>
      <c r="N36" s="16">
        <v>1</v>
      </c>
      <c r="O36" s="27">
        <v>0</v>
      </c>
      <c r="P36" s="16">
        <v>1</v>
      </c>
      <c r="Q36" s="146">
        <f t="shared" si="1"/>
        <v>0</v>
      </c>
      <c r="R36" s="16"/>
      <c r="S36" s="1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6" customHeight="1">
      <c r="A37" s="16"/>
      <c r="B37" s="16"/>
      <c r="C37" s="16"/>
      <c r="D37" s="93" t="s">
        <v>49</v>
      </c>
      <c r="E37" s="24"/>
      <c r="F37" s="17"/>
      <c r="G37" s="16"/>
      <c r="H37" s="16"/>
      <c r="I37" s="16"/>
      <c r="J37" s="17" t="s">
        <v>278</v>
      </c>
      <c r="K37" s="39">
        <f>PRODUCT(K36/2)</f>
        <v>5391</v>
      </c>
      <c r="L37" s="16"/>
      <c r="M37" s="12" t="s">
        <v>371</v>
      </c>
      <c r="N37" s="16">
        <v>1</v>
      </c>
      <c r="O37" s="27">
        <v>0</v>
      </c>
      <c r="P37" s="16">
        <v>1</v>
      </c>
      <c r="Q37" s="146">
        <f t="shared" si="1"/>
        <v>0</v>
      </c>
      <c r="R37" s="16"/>
      <c r="S37" s="16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6" customHeight="1">
      <c r="A38" s="16"/>
      <c r="B38" s="16"/>
      <c r="C38" s="16"/>
      <c r="D38" s="17"/>
      <c r="E38" s="16"/>
      <c r="F38" s="17"/>
      <c r="G38" s="16"/>
      <c r="H38" s="16"/>
      <c r="I38" s="16"/>
      <c r="J38" s="12"/>
      <c r="K38" s="16"/>
      <c r="L38" s="16"/>
      <c r="M38" s="12"/>
      <c r="N38" s="16">
        <f>SUM(N24:N37)</f>
        <v>62</v>
      </c>
      <c r="O38" s="16">
        <f>SUM(O24:O37)</f>
        <v>31</v>
      </c>
      <c r="P38" s="16">
        <f>SUM(P24:P37)</f>
        <v>31</v>
      </c>
      <c r="Q38" s="146"/>
      <c r="R38" s="16"/>
      <c r="S38" s="16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6" customHeight="1">
      <c r="A39" s="22"/>
      <c r="B39" s="22"/>
      <c r="C39" s="22"/>
      <c r="D39" s="20"/>
      <c r="E39" s="25"/>
      <c r="F39" s="23"/>
      <c r="G39" s="22"/>
      <c r="H39" s="22"/>
      <c r="I39" s="22"/>
      <c r="J39" s="22"/>
      <c r="K39" s="22"/>
      <c r="L39" s="16"/>
      <c r="M39" s="12"/>
      <c r="N39" s="16"/>
      <c r="O39" s="16"/>
      <c r="P39" s="16"/>
      <c r="Q39" s="80"/>
      <c r="R39" s="16"/>
      <c r="S39" s="16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6" customHeight="1">
      <c r="A40" s="16">
        <v>30</v>
      </c>
      <c r="B40" s="16">
        <v>8</v>
      </c>
      <c r="C40" s="16">
        <v>1992</v>
      </c>
      <c r="D40" s="17" t="s">
        <v>282</v>
      </c>
      <c r="E40" s="24" t="s">
        <v>272</v>
      </c>
      <c r="F40" s="14" t="s">
        <v>286</v>
      </c>
      <c r="G40" s="16">
        <v>11</v>
      </c>
      <c r="H40" s="24" t="s">
        <v>272</v>
      </c>
      <c r="I40" s="16">
        <v>12</v>
      </c>
      <c r="J40" s="12"/>
      <c r="K40" s="16">
        <v>7640</v>
      </c>
      <c r="L40" s="16"/>
      <c r="M40" s="12"/>
      <c r="N40" s="16"/>
      <c r="O40" s="16"/>
      <c r="P40" s="16"/>
      <c r="Q40" s="12"/>
      <c r="R40" s="16"/>
      <c r="S40" s="16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6" customHeight="1">
      <c r="A41" s="16">
        <v>5</v>
      </c>
      <c r="B41" s="16">
        <v>9</v>
      </c>
      <c r="C41" s="16">
        <v>1992</v>
      </c>
      <c r="D41" s="14" t="s">
        <v>286</v>
      </c>
      <c r="E41" s="24" t="s">
        <v>272</v>
      </c>
      <c r="F41" s="17" t="s">
        <v>282</v>
      </c>
      <c r="G41" s="16">
        <v>7</v>
      </c>
      <c r="H41" s="24" t="s">
        <v>272</v>
      </c>
      <c r="I41" s="16">
        <v>3</v>
      </c>
      <c r="J41" s="12"/>
      <c r="K41" s="16">
        <v>4062</v>
      </c>
      <c r="L41" s="16"/>
      <c r="M41" s="12"/>
      <c r="N41" s="12" t="s">
        <v>423</v>
      </c>
      <c r="O41" s="12"/>
      <c r="P41" s="12"/>
      <c r="Q41" s="12"/>
      <c r="R41" s="16"/>
      <c r="S41" s="1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6" customHeight="1">
      <c r="A42" s="16">
        <v>6</v>
      </c>
      <c r="B42" s="16">
        <v>9</v>
      </c>
      <c r="C42" s="16">
        <v>1992</v>
      </c>
      <c r="D42" s="14" t="s">
        <v>286</v>
      </c>
      <c r="E42" s="24" t="s">
        <v>272</v>
      </c>
      <c r="F42" s="17" t="s">
        <v>282</v>
      </c>
      <c r="G42" s="16">
        <v>7</v>
      </c>
      <c r="H42" s="24" t="s">
        <v>272</v>
      </c>
      <c r="I42" s="16">
        <v>1</v>
      </c>
      <c r="J42" s="12"/>
      <c r="K42" s="16">
        <v>5461</v>
      </c>
      <c r="L42" s="16"/>
      <c r="M42" s="12"/>
      <c r="N42" s="16" t="s">
        <v>424</v>
      </c>
      <c r="O42" s="16" t="s">
        <v>425</v>
      </c>
      <c r="P42" s="16" t="s">
        <v>426</v>
      </c>
      <c r="Q42" s="16" t="s">
        <v>427</v>
      </c>
      <c r="R42" s="16"/>
      <c r="S42" s="1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6" customHeight="1">
      <c r="A43" s="16"/>
      <c r="B43" s="16"/>
      <c r="C43" s="16"/>
      <c r="D43" s="17"/>
      <c r="E43" s="16"/>
      <c r="F43" s="17"/>
      <c r="G43" s="16"/>
      <c r="H43" s="16"/>
      <c r="I43" s="16"/>
      <c r="J43" s="17" t="s">
        <v>279</v>
      </c>
      <c r="K43" s="38">
        <f>SUM(K40:K42)</f>
        <v>17163</v>
      </c>
      <c r="L43" s="16"/>
      <c r="M43" s="12"/>
      <c r="N43" s="16">
        <v>1986</v>
      </c>
      <c r="O43" s="16">
        <v>2</v>
      </c>
      <c r="P43" s="16">
        <v>7754</v>
      </c>
      <c r="Q43" s="16">
        <v>3877</v>
      </c>
      <c r="R43" s="16"/>
      <c r="S43" s="1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6" customHeight="1">
      <c r="A44" s="16"/>
      <c r="B44" s="16"/>
      <c r="C44" s="16"/>
      <c r="D44" s="93" t="s">
        <v>343</v>
      </c>
      <c r="E44" s="16"/>
      <c r="F44" s="17"/>
      <c r="G44" s="16"/>
      <c r="H44" s="16"/>
      <c r="I44" s="16"/>
      <c r="J44" s="17" t="s">
        <v>278</v>
      </c>
      <c r="K44" s="39">
        <f>PRODUCT(K43/3)</f>
        <v>5721</v>
      </c>
      <c r="L44" s="16"/>
      <c r="M44" s="12"/>
      <c r="N44" s="16">
        <v>1987</v>
      </c>
      <c r="O44" s="16">
        <v>2</v>
      </c>
      <c r="P44" s="16">
        <v>10935</v>
      </c>
      <c r="Q44" s="16">
        <v>5468</v>
      </c>
      <c r="R44" s="16"/>
      <c r="S44" s="16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6" customHeight="1">
      <c r="A45" s="16"/>
      <c r="B45" s="16"/>
      <c r="C45" s="16"/>
      <c r="D45" s="17"/>
      <c r="E45" s="16"/>
      <c r="F45" s="17"/>
      <c r="G45" s="16"/>
      <c r="H45" s="16"/>
      <c r="I45" s="16"/>
      <c r="J45" s="12"/>
      <c r="K45" s="30"/>
      <c r="L45" s="16"/>
      <c r="M45" s="12"/>
      <c r="N45" s="16">
        <v>1988</v>
      </c>
      <c r="O45" s="16">
        <v>2</v>
      </c>
      <c r="P45" s="16">
        <v>12541</v>
      </c>
      <c r="Q45" s="16">
        <v>6271</v>
      </c>
      <c r="R45" s="16"/>
      <c r="S45" s="16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" customHeight="1">
      <c r="A46" s="22"/>
      <c r="B46" s="22"/>
      <c r="C46" s="22"/>
      <c r="D46" s="20"/>
      <c r="E46" s="25"/>
      <c r="F46" s="23"/>
      <c r="G46" s="22"/>
      <c r="H46" s="22"/>
      <c r="I46" s="22"/>
      <c r="J46" s="121"/>
      <c r="K46" s="22"/>
      <c r="L46" s="16"/>
      <c r="M46" s="12"/>
      <c r="N46" s="16">
        <v>1989</v>
      </c>
      <c r="O46" s="16">
        <v>2</v>
      </c>
      <c r="P46" s="16">
        <v>6314</v>
      </c>
      <c r="Q46" s="16">
        <v>3157</v>
      </c>
      <c r="R46" s="16"/>
      <c r="S46" s="16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6" customHeight="1">
      <c r="A47" s="16">
        <v>12</v>
      </c>
      <c r="B47" s="16">
        <v>9</v>
      </c>
      <c r="C47" s="16">
        <v>1993</v>
      </c>
      <c r="D47" s="17" t="s">
        <v>287</v>
      </c>
      <c r="E47" s="24" t="s">
        <v>272</v>
      </c>
      <c r="F47" s="14" t="s">
        <v>286</v>
      </c>
      <c r="G47" s="16">
        <v>1</v>
      </c>
      <c r="H47" s="24" t="s">
        <v>272</v>
      </c>
      <c r="I47" s="16">
        <v>11</v>
      </c>
      <c r="J47" s="12"/>
      <c r="K47" s="16">
        <v>4982</v>
      </c>
      <c r="L47" s="16"/>
      <c r="M47" s="12"/>
      <c r="N47" s="16">
        <v>1990</v>
      </c>
      <c r="O47" s="16">
        <v>3</v>
      </c>
      <c r="P47" s="16">
        <v>14713</v>
      </c>
      <c r="Q47" s="16">
        <v>4904</v>
      </c>
      <c r="R47" s="16"/>
      <c r="S47" s="1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6" customHeight="1">
      <c r="A48" s="16">
        <v>18</v>
      </c>
      <c r="B48" s="16">
        <v>9</v>
      </c>
      <c r="C48" s="16">
        <v>1993</v>
      </c>
      <c r="D48" s="14" t="s">
        <v>286</v>
      </c>
      <c r="E48" s="24" t="s">
        <v>272</v>
      </c>
      <c r="F48" s="17" t="s">
        <v>287</v>
      </c>
      <c r="G48" s="16">
        <v>7</v>
      </c>
      <c r="H48" s="24" t="s">
        <v>272</v>
      </c>
      <c r="I48" s="16">
        <v>6</v>
      </c>
      <c r="J48" s="12"/>
      <c r="K48" s="16">
        <v>6374</v>
      </c>
      <c r="L48" s="16"/>
      <c r="M48" s="12"/>
      <c r="N48" s="16">
        <v>1991</v>
      </c>
      <c r="O48" s="16">
        <v>2</v>
      </c>
      <c r="P48" s="16">
        <v>10782</v>
      </c>
      <c r="Q48" s="16">
        <v>5391</v>
      </c>
      <c r="R48" s="16"/>
      <c r="S48" s="1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6" customHeight="1">
      <c r="A49" s="16"/>
      <c r="B49" s="16"/>
      <c r="C49" s="16"/>
      <c r="D49" s="17"/>
      <c r="E49" s="24"/>
      <c r="F49" s="17"/>
      <c r="G49" s="16"/>
      <c r="H49" s="24"/>
      <c r="I49" s="16"/>
      <c r="J49" s="95" t="s">
        <v>279</v>
      </c>
      <c r="K49" s="38">
        <f>SUM(K47:K48)</f>
        <v>11356</v>
      </c>
      <c r="L49" s="16"/>
      <c r="M49" s="12"/>
      <c r="N49" s="16">
        <v>1992</v>
      </c>
      <c r="O49" s="16">
        <v>3</v>
      </c>
      <c r="P49" s="16">
        <v>17163</v>
      </c>
      <c r="Q49" s="16">
        <v>5721</v>
      </c>
      <c r="R49" s="16"/>
      <c r="S49" s="1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6" customHeight="1">
      <c r="A50" s="16"/>
      <c r="B50" s="16"/>
      <c r="C50" s="16"/>
      <c r="D50" s="93" t="s">
        <v>325</v>
      </c>
      <c r="E50" s="16"/>
      <c r="F50" s="17"/>
      <c r="G50" s="29"/>
      <c r="H50" s="24"/>
      <c r="I50" s="29"/>
      <c r="J50" s="81" t="s">
        <v>278</v>
      </c>
      <c r="K50" s="39">
        <f>PRODUCT(K49/2)</f>
        <v>5678</v>
      </c>
      <c r="L50" s="16"/>
      <c r="M50" s="12"/>
      <c r="N50" s="16">
        <v>1993</v>
      </c>
      <c r="O50" s="16">
        <v>2</v>
      </c>
      <c r="P50" s="16">
        <v>11356</v>
      </c>
      <c r="Q50" s="16">
        <v>5678</v>
      </c>
      <c r="R50" s="16"/>
      <c r="S50" s="16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6" customHeight="1">
      <c r="A51" s="16"/>
      <c r="B51" s="16"/>
      <c r="C51" s="16"/>
      <c r="D51" s="17"/>
      <c r="E51" s="16"/>
      <c r="F51" s="17"/>
      <c r="G51" s="29"/>
      <c r="H51" s="24"/>
      <c r="I51" s="29"/>
      <c r="J51" s="12"/>
      <c r="K51" s="30"/>
      <c r="L51" s="16"/>
      <c r="M51" s="12"/>
      <c r="N51" s="16">
        <v>1994</v>
      </c>
      <c r="O51" s="16">
        <v>2</v>
      </c>
      <c r="P51" s="16">
        <v>9681</v>
      </c>
      <c r="Q51" s="16">
        <v>4841</v>
      </c>
      <c r="R51" s="16"/>
      <c r="S51" s="16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6" customHeight="1">
      <c r="A52" s="122"/>
      <c r="B52" s="122"/>
      <c r="C52" s="122"/>
      <c r="D52" s="123"/>
      <c r="E52" s="122"/>
      <c r="F52" s="121"/>
      <c r="G52" s="122"/>
      <c r="H52" s="121"/>
      <c r="I52" s="122"/>
      <c r="J52" s="121"/>
      <c r="K52" s="124"/>
      <c r="L52" s="16"/>
      <c r="M52" s="12"/>
      <c r="N52" s="16">
        <v>1995</v>
      </c>
      <c r="O52" s="16">
        <v>4</v>
      </c>
      <c r="P52" s="16">
        <v>18273</v>
      </c>
      <c r="Q52" s="16">
        <v>4568</v>
      </c>
      <c r="R52" s="16"/>
      <c r="S52" s="16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6" customHeight="1">
      <c r="A53" s="36">
        <v>11</v>
      </c>
      <c r="B53" s="36">
        <v>9</v>
      </c>
      <c r="C53" s="36">
        <v>1994</v>
      </c>
      <c r="D53" s="81" t="s">
        <v>282</v>
      </c>
      <c r="E53" s="37" t="s">
        <v>272</v>
      </c>
      <c r="F53" s="93" t="s">
        <v>288</v>
      </c>
      <c r="G53" s="36">
        <v>0</v>
      </c>
      <c r="H53" s="94" t="s">
        <v>272</v>
      </c>
      <c r="I53" s="36">
        <v>2</v>
      </c>
      <c r="J53" s="95" t="s">
        <v>42</v>
      </c>
      <c r="K53" s="118">
        <v>3587</v>
      </c>
      <c r="L53" s="16"/>
      <c r="M53" s="12"/>
      <c r="N53" s="16">
        <v>1996</v>
      </c>
      <c r="O53" s="16">
        <v>3</v>
      </c>
      <c r="P53" s="16">
        <v>11674</v>
      </c>
      <c r="Q53" s="16">
        <v>3891</v>
      </c>
      <c r="R53" s="16"/>
      <c r="S53" s="16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6" customHeight="1">
      <c r="A54" s="36">
        <v>17</v>
      </c>
      <c r="B54" s="36">
        <v>9</v>
      </c>
      <c r="C54" s="36">
        <v>1994</v>
      </c>
      <c r="D54" s="93" t="s">
        <v>288</v>
      </c>
      <c r="E54" s="37" t="s">
        <v>272</v>
      </c>
      <c r="F54" s="81" t="s">
        <v>282</v>
      </c>
      <c r="G54" s="36">
        <v>2</v>
      </c>
      <c r="H54" s="94" t="s">
        <v>272</v>
      </c>
      <c r="I54" s="36">
        <v>0</v>
      </c>
      <c r="J54" s="95" t="s">
        <v>43</v>
      </c>
      <c r="K54" s="118">
        <v>6094</v>
      </c>
      <c r="L54" s="16"/>
      <c r="M54" s="118"/>
      <c r="N54" s="16">
        <v>1997</v>
      </c>
      <c r="O54" s="16">
        <v>3</v>
      </c>
      <c r="P54" s="16">
        <v>14891</v>
      </c>
      <c r="Q54" s="16">
        <v>4964</v>
      </c>
      <c r="R54" s="16"/>
      <c r="S54" s="1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6" customHeight="1">
      <c r="A55" s="36"/>
      <c r="B55" s="36"/>
      <c r="C55" s="36"/>
      <c r="D55" s="93"/>
      <c r="E55" s="36"/>
      <c r="F55" s="81"/>
      <c r="G55" s="36"/>
      <c r="H55" s="94"/>
      <c r="I55" s="36"/>
      <c r="J55" s="95" t="s">
        <v>279</v>
      </c>
      <c r="K55" s="38">
        <f>SUM(K53:K54)</f>
        <v>9681</v>
      </c>
      <c r="L55" s="16"/>
      <c r="M55" s="12"/>
      <c r="N55" s="16">
        <v>1998</v>
      </c>
      <c r="O55" s="16">
        <v>3</v>
      </c>
      <c r="P55" s="16">
        <v>16501</v>
      </c>
      <c r="Q55" s="16">
        <v>5500</v>
      </c>
      <c r="R55" s="16"/>
      <c r="S55" s="16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6" customHeight="1">
      <c r="A56" s="36"/>
      <c r="B56" s="36"/>
      <c r="C56" s="36"/>
      <c r="D56" s="93" t="s">
        <v>283</v>
      </c>
      <c r="E56" s="36"/>
      <c r="F56" s="81"/>
      <c r="G56" s="97"/>
      <c r="H56" s="94"/>
      <c r="I56" s="97"/>
      <c r="J56" s="81" t="s">
        <v>278</v>
      </c>
      <c r="K56" s="39">
        <f>PRODUCT(K55/2)</f>
        <v>4840.5</v>
      </c>
      <c r="L56" s="16"/>
      <c r="M56" s="118"/>
      <c r="N56" s="16">
        <v>1999</v>
      </c>
      <c r="O56" s="16">
        <v>3</v>
      </c>
      <c r="P56" s="16">
        <v>12250</v>
      </c>
      <c r="Q56" s="16">
        <v>4083</v>
      </c>
      <c r="R56" s="16"/>
      <c r="S56" s="16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6" customHeight="1">
      <c r="A57" s="36"/>
      <c r="B57" s="36"/>
      <c r="C57" s="36"/>
      <c r="D57" s="93"/>
      <c r="E57" s="36"/>
      <c r="F57" s="81"/>
      <c r="G57" s="97"/>
      <c r="H57" s="94"/>
      <c r="I57" s="97"/>
      <c r="J57" s="81"/>
      <c r="K57" s="39"/>
      <c r="L57" s="16"/>
      <c r="M57" s="118"/>
      <c r="N57" s="16">
        <v>2000</v>
      </c>
      <c r="O57" s="16">
        <v>3</v>
      </c>
      <c r="P57" s="16">
        <v>12810</v>
      </c>
      <c r="Q57" s="16">
        <v>4270</v>
      </c>
      <c r="R57" s="16"/>
      <c r="S57" s="16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6" customHeight="1">
      <c r="A58" s="36"/>
      <c r="B58" s="36"/>
      <c r="C58" s="36"/>
      <c r="D58" s="93"/>
      <c r="E58" s="36"/>
      <c r="F58" s="81"/>
      <c r="G58" s="36"/>
      <c r="H58" s="95"/>
      <c r="I58" s="36"/>
      <c r="J58" s="95"/>
      <c r="K58" s="39"/>
      <c r="L58" s="16"/>
      <c r="M58" s="12"/>
      <c r="N58" s="16">
        <v>2001</v>
      </c>
      <c r="O58" s="16">
        <v>3</v>
      </c>
      <c r="P58" s="16">
        <v>11193</v>
      </c>
      <c r="Q58" s="16">
        <v>3731</v>
      </c>
      <c r="R58" s="16"/>
      <c r="S58" s="16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6" customHeight="1">
      <c r="A59" s="122"/>
      <c r="B59" s="122"/>
      <c r="C59" s="122"/>
      <c r="D59" s="123"/>
      <c r="E59" s="122"/>
      <c r="F59" s="121"/>
      <c r="G59" s="122"/>
      <c r="H59" s="121"/>
      <c r="I59" s="122"/>
      <c r="J59" s="121"/>
      <c r="K59" s="124"/>
      <c r="L59" s="16"/>
      <c r="M59" s="12"/>
      <c r="N59" s="16">
        <v>2002</v>
      </c>
      <c r="O59" s="16">
        <v>3</v>
      </c>
      <c r="P59" s="16">
        <v>8921</v>
      </c>
      <c r="Q59" s="16">
        <v>2974</v>
      </c>
      <c r="R59" s="16"/>
      <c r="S59" s="16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6" customHeight="1">
      <c r="A60" s="36">
        <v>9</v>
      </c>
      <c r="B60" s="36">
        <v>9</v>
      </c>
      <c r="C60" s="36">
        <v>1995</v>
      </c>
      <c r="D60" s="81" t="s">
        <v>288</v>
      </c>
      <c r="E60" s="37" t="s">
        <v>272</v>
      </c>
      <c r="F60" s="93" t="s">
        <v>286</v>
      </c>
      <c r="G60" s="36">
        <v>0</v>
      </c>
      <c r="H60" s="94" t="s">
        <v>272</v>
      </c>
      <c r="I60" s="36">
        <v>2</v>
      </c>
      <c r="J60" s="95" t="s">
        <v>306</v>
      </c>
      <c r="K60" s="118">
        <v>4379</v>
      </c>
      <c r="L60" s="16"/>
      <c r="M60" s="118"/>
      <c r="N60" s="16">
        <v>2003</v>
      </c>
      <c r="O60" s="16">
        <v>2</v>
      </c>
      <c r="P60" s="16">
        <v>6584</v>
      </c>
      <c r="Q60" s="16">
        <v>3292</v>
      </c>
      <c r="R60" s="16"/>
      <c r="S60" s="16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6" customHeight="1">
      <c r="A61" s="36">
        <v>10</v>
      </c>
      <c r="B61" s="36">
        <v>9</v>
      </c>
      <c r="C61" s="36">
        <v>1995</v>
      </c>
      <c r="D61" s="93" t="s">
        <v>286</v>
      </c>
      <c r="E61" s="37" t="s">
        <v>272</v>
      </c>
      <c r="F61" s="81" t="s">
        <v>288</v>
      </c>
      <c r="G61" s="36">
        <v>2</v>
      </c>
      <c r="H61" s="94" t="s">
        <v>272</v>
      </c>
      <c r="I61" s="36">
        <v>0</v>
      </c>
      <c r="J61" s="95" t="s">
        <v>307</v>
      </c>
      <c r="K61" s="118">
        <v>4197</v>
      </c>
      <c r="L61" s="16"/>
      <c r="M61" s="118"/>
      <c r="N61" s="16">
        <v>2004</v>
      </c>
      <c r="O61" s="16">
        <v>3</v>
      </c>
      <c r="P61" s="16">
        <v>10094</v>
      </c>
      <c r="Q61" s="16">
        <v>3365</v>
      </c>
      <c r="R61" s="16"/>
      <c r="S61" s="16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6" customHeight="1">
      <c r="A62" s="36">
        <v>16</v>
      </c>
      <c r="B62" s="36">
        <v>9</v>
      </c>
      <c r="C62" s="36">
        <v>1995</v>
      </c>
      <c r="D62" s="93" t="s">
        <v>288</v>
      </c>
      <c r="E62" s="37" t="s">
        <v>272</v>
      </c>
      <c r="F62" s="81" t="s">
        <v>286</v>
      </c>
      <c r="G62" s="36">
        <v>2</v>
      </c>
      <c r="H62" s="94" t="s">
        <v>272</v>
      </c>
      <c r="I62" s="36">
        <v>1</v>
      </c>
      <c r="J62" s="95" t="s">
        <v>308</v>
      </c>
      <c r="K62" s="118">
        <v>5153</v>
      </c>
      <c r="L62" s="16"/>
      <c r="M62" s="118"/>
      <c r="N62" s="16">
        <v>2005</v>
      </c>
      <c r="O62" s="16">
        <v>3</v>
      </c>
      <c r="P62" s="16">
        <v>13218</v>
      </c>
      <c r="Q62" s="16">
        <v>4406</v>
      </c>
      <c r="R62" s="16"/>
      <c r="S62" s="16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6" customHeight="1">
      <c r="A63" s="36">
        <v>17</v>
      </c>
      <c r="B63" s="36">
        <v>9</v>
      </c>
      <c r="C63" s="36">
        <v>1995</v>
      </c>
      <c r="D63" s="93" t="s">
        <v>286</v>
      </c>
      <c r="E63" s="37" t="s">
        <v>272</v>
      </c>
      <c r="F63" s="81" t="s">
        <v>288</v>
      </c>
      <c r="G63" s="36">
        <v>1</v>
      </c>
      <c r="H63" s="94" t="s">
        <v>272</v>
      </c>
      <c r="I63" s="36">
        <v>0</v>
      </c>
      <c r="J63" s="95" t="s">
        <v>102</v>
      </c>
      <c r="K63" s="118">
        <v>4544</v>
      </c>
      <c r="L63" s="16"/>
      <c r="M63" s="118"/>
      <c r="N63" s="16">
        <v>2006</v>
      </c>
      <c r="O63" s="16">
        <v>5</v>
      </c>
      <c r="P63" s="16">
        <v>14859</v>
      </c>
      <c r="Q63" s="16">
        <v>2972</v>
      </c>
      <c r="R63" s="16"/>
      <c r="S63" s="16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6" customHeight="1">
      <c r="A64" s="36"/>
      <c r="B64" s="36"/>
      <c r="C64" s="36"/>
      <c r="D64" s="95"/>
      <c r="E64" s="36"/>
      <c r="F64" s="95"/>
      <c r="G64" s="36"/>
      <c r="H64" s="94"/>
      <c r="I64" s="36"/>
      <c r="J64" s="95" t="s">
        <v>279</v>
      </c>
      <c r="K64" s="38">
        <f>SUM(K59:K63)</f>
        <v>18273</v>
      </c>
      <c r="L64" s="16"/>
      <c r="M64" s="12"/>
      <c r="N64" s="16">
        <v>2007</v>
      </c>
      <c r="O64" s="16">
        <v>4</v>
      </c>
      <c r="P64" s="16">
        <v>12312</v>
      </c>
      <c r="Q64" s="16">
        <v>3078</v>
      </c>
      <c r="R64" s="16"/>
      <c r="S64" s="16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6" customHeight="1">
      <c r="A65" s="36"/>
      <c r="B65" s="36"/>
      <c r="C65" s="36"/>
      <c r="D65" s="93" t="s">
        <v>284</v>
      </c>
      <c r="E65" s="36"/>
      <c r="F65" s="95"/>
      <c r="G65" s="97"/>
      <c r="H65" s="94"/>
      <c r="I65" s="97"/>
      <c r="J65" s="81" t="s">
        <v>278</v>
      </c>
      <c r="K65" s="39">
        <f>PRODUCT(K64/4)</f>
        <v>4568.25</v>
      </c>
      <c r="L65" s="16"/>
      <c r="M65" s="12"/>
      <c r="N65" s="16">
        <v>2008</v>
      </c>
      <c r="O65" s="16">
        <v>5</v>
      </c>
      <c r="P65" s="16">
        <v>14679</v>
      </c>
      <c r="Q65" s="16">
        <v>2936</v>
      </c>
      <c r="R65" s="16"/>
      <c r="S65" s="16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6" customHeight="1">
      <c r="A66" s="36"/>
      <c r="B66" s="36"/>
      <c r="C66" s="36"/>
      <c r="D66" s="95"/>
      <c r="E66" s="36"/>
      <c r="F66" s="95"/>
      <c r="G66" s="97"/>
      <c r="H66" s="94"/>
      <c r="I66" s="97"/>
      <c r="J66" s="95"/>
      <c r="K66" s="39"/>
      <c r="L66" s="16"/>
      <c r="M66" s="12"/>
      <c r="N66" s="16">
        <v>2009</v>
      </c>
      <c r="O66" s="16">
        <v>5</v>
      </c>
      <c r="P66" s="16">
        <v>15704</v>
      </c>
      <c r="Q66" s="30">
        <f>PRODUCT(P66/O66)</f>
        <v>3140.8</v>
      </c>
      <c r="R66" s="16"/>
      <c r="S66" s="16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6" customHeight="1">
      <c r="A67" s="122"/>
      <c r="B67" s="122"/>
      <c r="C67" s="122"/>
      <c r="D67" s="123"/>
      <c r="E67" s="122"/>
      <c r="F67" s="121"/>
      <c r="G67" s="122"/>
      <c r="H67" s="121"/>
      <c r="I67" s="122"/>
      <c r="J67" s="121"/>
      <c r="K67" s="124"/>
      <c r="L67" s="16"/>
      <c r="M67" s="12"/>
      <c r="N67" s="16">
        <v>2010</v>
      </c>
      <c r="O67" s="16">
        <v>4</v>
      </c>
      <c r="P67" s="16">
        <v>19723</v>
      </c>
      <c r="Q67" s="16">
        <v>4931</v>
      </c>
      <c r="R67" s="16"/>
      <c r="S67" s="16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6" customHeight="1">
      <c r="A68" s="36">
        <v>8</v>
      </c>
      <c r="B68" s="36">
        <v>9</v>
      </c>
      <c r="C68" s="36">
        <v>1996</v>
      </c>
      <c r="D68" s="93" t="s">
        <v>286</v>
      </c>
      <c r="E68" s="37" t="s">
        <v>272</v>
      </c>
      <c r="F68" s="81" t="s">
        <v>282</v>
      </c>
      <c r="G68" s="36">
        <v>2</v>
      </c>
      <c r="H68" s="94" t="s">
        <v>272</v>
      </c>
      <c r="I68" s="36">
        <v>0</v>
      </c>
      <c r="J68" s="95" t="s">
        <v>398</v>
      </c>
      <c r="K68" s="118">
        <v>3304</v>
      </c>
      <c r="L68" s="16"/>
      <c r="M68" s="12"/>
      <c r="N68" s="16">
        <v>2011</v>
      </c>
      <c r="O68" s="16">
        <v>5</v>
      </c>
      <c r="P68" s="16">
        <v>21841</v>
      </c>
      <c r="Q68" s="30">
        <f t="shared" ref="Q68:Q72" si="3">PRODUCT(P68/O68)</f>
        <v>4368.2</v>
      </c>
      <c r="R68" s="16"/>
      <c r="S68" s="16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6" customHeight="1">
      <c r="A69" s="36">
        <v>14</v>
      </c>
      <c r="B69" s="36">
        <v>9</v>
      </c>
      <c r="C69" s="36">
        <v>1996</v>
      </c>
      <c r="D69" s="81" t="s">
        <v>282</v>
      </c>
      <c r="E69" s="37" t="s">
        <v>272</v>
      </c>
      <c r="F69" s="93" t="s">
        <v>286</v>
      </c>
      <c r="G69" s="36">
        <v>0</v>
      </c>
      <c r="H69" s="94" t="s">
        <v>272</v>
      </c>
      <c r="I69" s="36">
        <v>2</v>
      </c>
      <c r="J69" s="95" t="s">
        <v>399</v>
      </c>
      <c r="K69" s="118">
        <v>3337</v>
      </c>
      <c r="L69" s="16"/>
      <c r="M69" s="12"/>
      <c r="N69" s="16">
        <v>2012</v>
      </c>
      <c r="O69" s="16">
        <v>3</v>
      </c>
      <c r="P69" s="16">
        <v>11792</v>
      </c>
      <c r="Q69" s="30">
        <f t="shared" si="3"/>
        <v>3930.6666666666665</v>
      </c>
      <c r="R69" s="16"/>
      <c r="S69" s="16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6" customHeight="1">
      <c r="A70" s="36">
        <v>15</v>
      </c>
      <c r="B70" s="36">
        <v>9</v>
      </c>
      <c r="C70" s="36">
        <v>1996</v>
      </c>
      <c r="D70" s="93" t="s">
        <v>286</v>
      </c>
      <c r="E70" s="37" t="s">
        <v>272</v>
      </c>
      <c r="F70" s="81" t="s">
        <v>282</v>
      </c>
      <c r="G70" s="36">
        <v>2</v>
      </c>
      <c r="H70" s="94" t="s">
        <v>272</v>
      </c>
      <c r="I70" s="36">
        <v>0</v>
      </c>
      <c r="J70" s="95" t="s">
        <v>400</v>
      </c>
      <c r="K70" s="118">
        <v>5033</v>
      </c>
      <c r="L70" s="16"/>
      <c r="M70" s="12"/>
      <c r="N70" s="16">
        <v>2013</v>
      </c>
      <c r="O70" s="16">
        <v>3</v>
      </c>
      <c r="P70" s="16">
        <v>10054</v>
      </c>
      <c r="Q70" s="30">
        <f t="shared" si="3"/>
        <v>3351.3333333333335</v>
      </c>
      <c r="R70" s="16"/>
      <c r="S70" s="16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6" customHeight="1">
      <c r="A71" s="36"/>
      <c r="B71" s="36"/>
      <c r="C71" s="36"/>
      <c r="D71" s="93"/>
      <c r="E71" s="36"/>
      <c r="F71" s="95"/>
      <c r="G71" s="36"/>
      <c r="H71" s="94"/>
      <c r="I71" s="36"/>
      <c r="J71" s="95" t="s">
        <v>279</v>
      </c>
      <c r="K71" s="38">
        <f>SUM(K68:K70)</f>
        <v>11674</v>
      </c>
      <c r="L71" s="16"/>
      <c r="M71" s="12"/>
      <c r="N71" s="16">
        <v>2014</v>
      </c>
      <c r="O71" s="16">
        <v>3</v>
      </c>
      <c r="P71" s="16">
        <v>10397</v>
      </c>
      <c r="Q71" s="30">
        <f t="shared" si="3"/>
        <v>3465.6666666666665</v>
      </c>
      <c r="R71" s="16"/>
      <c r="S71" s="16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6" customHeight="1">
      <c r="A72" s="36"/>
      <c r="B72" s="36"/>
      <c r="C72" s="36"/>
      <c r="D72" s="93" t="s">
        <v>343</v>
      </c>
      <c r="E72" s="36"/>
      <c r="F72" s="95"/>
      <c r="G72" s="97"/>
      <c r="H72" s="94"/>
      <c r="I72" s="97"/>
      <c r="J72" s="81" t="s">
        <v>278</v>
      </c>
      <c r="K72" s="39">
        <f>PRODUCT(K71/3)</f>
        <v>3891.3333333333335</v>
      </c>
      <c r="L72" s="16"/>
      <c r="M72" s="12"/>
      <c r="N72" s="16">
        <v>2015</v>
      </c>
      <c r="O72" s="16">
        <v>5</v>
      </c>
      <c r="P72" s="16">
        <v>19871</v>
      </c>
      <c r="Q72" s="30">
        <f t="shared" si="3"/>
        <v>3974.2</v>
      </c>
      <c r="R72" s="16"/>
      <c r="S72" s="16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6" customHeight="1">
      <c r="A73" s="36"/>
      <c r="B73" s="36"/>
      <c r="C73" s="36"/>
      <c r="D73" s="93"/>
      <c r="E73" s="36"/>
      <c r="F73" s="81"/>
      <c r="G73" s="36"/>
      <c r="H73" s="94"/>
      <c r="I73" s="36"/>
      <c r="J73" s="95"/>
      <c r="K73" s="39"/>
      <c r="L73" s="16"/>
      <c r="M73" s="12"/>
      <c r="N73" s="16">
        <v>2016</v>
      </c>
      <c r="O73" s="16">
        <v>5</v>
      </c>
      <c r="P73" s="16">
        <v>18237</v>
      </c>
      <c r="Q73" s="30">
        <f t="shared" ref="Q73:Q74" si="4">PRODUCT(P73/O73)</f>
        <v>3647.4</v>
      </c>
      <c r="R73" s="16"/>
      <c r="S73" s="16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6" customHeight="1">
      <c r="A74" s="122"/>
      <c r="B74" s="122"/>
      <c r="C74" s="122"/>
      <c r="D74" s="123"/>
      <c r="E74" s="122"/>
      <c r="F74" s="121"/>
      <c r="G74" s="122"/>
      <c r="H74" s="121"/>
      <c r="I74" s="122"/>
      <c r="J74" s="121"/>
      <c r="K74" s="124"/>
      <c r="L74" s="16"/>
      <c r="M74" s="12"/>
      <c r="N74" s="12"/>
      <c r="O74" s="16">
        <f>SUM(O43:O73)</f>
        <v>100</v>
      </c>
      <c r="P74" s="16">
        <f>SUM(P43:P73)</f>
        <v>407117</v>
      </c>
      <c r="Q74" s="30">
        <f t="shared" si="4"/>
        <v>4071.17</v>
      </c>
      <c r="R74" s="16"/>
      <c r="S74" s="16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6" customHeight="1">
      <c r="A75" s="36">
        <v>7</v>
      </c>
      <c r="B75" s="36">
        <v>9</v>
      </c>
      <c r="C75" s="36">
        <v>1997</v>
      </c>
      <c r="D75" s="81" t="s">
        <v>344</v>
      </c>
      <c r="E75" s="37" t="s">
        <v>272</v>
      </c>
      <c r="F75" s="93" t="s">
        <v>286</v>
      </c>
      <c r="G75" s="36">
        <v>1</v>
      </c>
      <c r="H75" s="94" t="s">
        <v>272</v>
      </c>
      <c r="I75" s="36">
        <v>2</v>
      </c>
      <c r="J75" s="95" t="s">
        <v>243</v>
      </c>
      <c r="K75" s="118">
        <v>4871</v>
      </c>
      <c r="L75" s="16"/>
      <c r="M75" s="12"/>
      <c r="N75" s="12"/>
      <c r="O75" s="12"/>
      <c r="P75" s="12"/>
      <c r="Q75" s="12"/>
      <c r="R75" s="16"/>
      <c r="S75" s="16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6" customHeight="1">
      <c r="A76" s="36">
        <v>13</v>
      </c>
      <c r="B76" s="36">
        <v>9</v>
      </c>
      <c r="C76" s="36">
        <v>1997</v>
      </c>
      <c r="D76" s="93" t="s">
        <v>286</v>
      </c>
      <c r="E76" s="37" t="s">
        <v>272</v>
      </c>
      <c r="F76" s="81" t="s">
        <v>344</v>
      </c>
      <c r="G76" s="36">
        <v>1</v>
      </c>
      <c r="H76" s="94" t="s">
        <v>272</v>
      </c>
      <c r="I76" s="36">
        <v>0</v>
      </c>
      <c r="J76" s="95" t="s">
        <v>244</v>
      </c>
      <c r="K76" s="118">
        <v>4912</v>
      </c>
      <c r="L76" s="16"/>
      <c r="M76" s="12"/>
      <c r="N76" s="12"/>
      <c r="O76" s="12"/>
      <c r="P76" s="12"/>
      <c r="Q76" s="12"/>
      <c r="R76" s="16"/>
      <c r="S76" s="16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6" customHeight="1">
      <c r="A77" s="36">
        <v>14</v>
      </c>
      <c r="B77" s="36">
        <v>9</v>
      </c>
      <c r="C77" s="36">
        <v>1997</v>
      </c>
      <c r="D77" s="81" t="s">
        <v>344</v>
      </c>
      <c r="E77" s="37" t="s">
        <v>272</v>
      </c>
      <c r="F77" s="93" t="s">
        <v>286</v>
      </c>
      <c r="G77" s="36">
        <v>0</v>
      </c>
      <c r="H77" s="94" t="s">
        <v>272</v>
      </c>
      <c r="I77" s="36">
        <v>1</v>
      </c>
      <c r="J77" s="95" t="s">
        <v>245</v>
      </c>
      <c r="K77" s="118">
        <v>5108</v>
      </c>
      <c r="L77" s="16"/>
      <c r="M77" s="12"/>
      <c r="N77" s="12"/>
      <c r="O77" s="12"/>
      <c r="P77" s="12"/>
      <c r="Q77" s="12"/>
      <c r="R77" s="16"/>
      <c r="S77" s="16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6" customHeight="1">
      <c r="A78" s="36"/>
      <c r="B78" s="36"/>
      <c r="C78" s="36"/>
      <c r="D78" s="93"/>
      <c r="E78" s="36"/>
      <c r="F78" s="95"/>
      <c r="G78" s="36"/>
      <c r="H78" s="94"/>
      <c r="I78" s="36"/>
      <c r="J78" s="95" t="s">
        <v>279</v>
      </c>
      <c r="K78" s="38">
        <f>SUM(K75:K77)</f>
        <v>14891</v>
      </c>
      <c r="L78" s="16"/>
      <c r="M78" s="12"/>
      <c r="N78" s="12"/>
      <c r="O78" s="12"/>
      <c r="P78" s="12"/>
      <c r="Q78" s="12"/>
      <c r="R78" s="16"/>
      <c r="S78" s="16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6" customHeight="1">
      <c r="A79" s="36"/>
      <c r="B79" s="36"/>
      <c r="C79" s="36"/>
      <c r="D79" s="93" t="s">
        <v>343</v>
      </c>
      <c r="E79" s="36"/>
      <c r="F79" s="81"/>
      <c r="G79" s="97"/>
      <c r="H79" s="94"/>
      <c r="I79" s="97"/>
      <c r="J79" s="81" t="s">
        <v>278</v>
      </c>
      <c r="K79" s="39">
        <f>PRODUCT(K78/3)</f>
        <v>4963.666666666667</v>
      </c>
      <c r="L79" s="16"/>
      <c r="M79" s="12"/>
      <c r="N79" s="12"/>
      <c r="O79" s="12"/>
      <c r="P79" s="12"/>
      <c r="Q79" s="12"/>
      <c r="R79" s="16"/>
      <c r="S79" s="16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6" customHeight="1">
      <c r="A80" s="36"/>
      <c r="B80" s="36"/>
      <c r="C80" s="36"/>
      <c r="D80" s="93"/>
      <c r="E80" s="36"/>
      <c r="F80" s="81"/>
      <c r="G80" s="36"/>
      <c r="H80" s="95"/>
      <c r="I80" s="36"/>
      <c r="J80" s="95"/>
      <c r="K80" s="39"/>
      <c r="L80" s="16"/>
      <c r="M80" s="12"/>
      <c r="N80" s="12"/>
      <c r="O80" s="12"/>
      <c r="P80" s="12"/>
      <c r="Q80" s="12"/>
      <c r="R80" s="16"/>
      <c r="S80" s="16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6" customHeight="1">
      <c r="A81" s="122"/>
      <c r="B81" s="122"/>
      <c r="C81" s="122"/>
      <c r="D81" s="123"/>
      <c r="E81" s="122"/>
      <c r="F81" s="121"/>
      <c r="G81" s="122"/>
      <c r="H81" s="121"/>
      <c r="I81" s="122"/>
      <c r="J81" s="121"/>
      <c r="K81" s="124"/>
      <c r="L81" s="16"/>
      <c r="M81" s="12"/>
      <c r="N81" s="12"/>
      <c r="O81" s="12"/>
      <c r="P81" s="12"/>
      <c r="Q81" s="12"/>
      <c r="R81" s="16"/>
      <c r="S81" s="16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6" customHeight="1">
      <c r="A82" s="36">
        <v>6</v>
      </c>
      <c r="B82" s="36">
        <v>9</v>
      </c>
      <c r="C82" s="36">
        <v>1998</v>
      </c>
      <c r="D82" s="93" t="s">
        <v>288</v>
      </c>
      <c r="E82" s="37" t="s">
        <v>272</v>
      </c>
      <c r="F82" s="81" t="s">
        <v>123</v>
      </c>
      <c r="G82" s="36">
        <v>2</v>
      </c>
      <c r="H82" s="94" t="s">
        <v>272</v>
      </c>
      <c r="I82" s="36">
        <v>0</v>
      </c>
      <c r="J82" s="95" t="s">
        <v>93</v>
      </c>
      <c r="K82" s="118">
        <v>6237</v>
      </c>
      <c r="L82" s="16"/>
      <c r="M82" s="12"/>
      <c r="N82" s="12"/>
      <c r="O82" s="12"/>
      <c r="P82" s="12"/>
      <c r="Q82" s="12"/>
      <c r="R82" s="16"/>
      <c r="S82" s="16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6" customHeight="1">
      <c r="A83" s="36">
        <v>12</v>
      </c>
      <c r="B83" s="36">
        <v>9</v>
      </c>
      <c r="C83" s="36">
        <v>1998</v>
      </c>
      <c r="D83" s="81" t="s">
        <v>123</v>
      </c>
      <c r="E83" s="37" t="s">
        <v>272</v>
      </c>
      <c r="F83" s="93" t="s">
        <v>288</v>
      </c>
      <c r="G83" s="36">
        <v>0</v>
      </c>
      <c r="H83" s="94" t="s">
        <v>272</v>
      </c>
      <c r="I83" s="36">
        <v>2</v>
      </c>
      <c r="J83" s="95" t="s">
        <v>97</v>
      </c>
      <c r="K83" s="118">
        <v>3617</v>
      </c>
      <c r="L83" s="16"/>
      <c r="M83" s="12"/>
      <c r="N83" s="12"/>
      <c r="O83" s="12"/>
      <c r="P83" s="12"/>
      <c r="Q83" s="12"/>
      <c r="R83" s="16"/>
      <c r="S83" s="16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6" customHeight="1">
      <c r="A84" s="36">
        <v>13</v>
      </c>
      <c r="B84" s="36">
        <v>9</v>
      </c>
      <c r="C84" s="36">
        <v>1998</v>
      </c>
      <c r="D84" s="93" t="s">
        <v>288</v>
      </c>
      <c r="E84" s="37" t="s">
        <v>272</v>
      </c>
      <c r="F84" s="81" t="s">
        <v>123</v>
      </c>
      <c r="G84" s="36">
        <v>1</v>
      </c>
      <c r="H84" s="94" t="s">
        <v>272</v>
      </c>
      <c r="I84" s="36">
        <v>0</v>
      </c>
      <c r="J84" s="95" t="s">
        <v>94</v>
      </c>
      <c r="K84" s="118">
        <v>6647</v>
      </c>
      <c r="L84" s="16"/>
      <c r="M84" s="12"/>
      <c r="N84" s="12"/>
      <c r="O84" s="12"/>
      <c r="P84" s="12"/>
      <c r="Q84" s="12"/>
      <c r="R84" s="16"/>
      <c r="S84" s="16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6" customHeight="1">
      <c r="A85" s="36"/>
      <c r="B85" s="36"/>
      <c r="C85" s="36"/>
      <c r="D85" s="93"/>
      <c r="E85" s="36"/>
      <c r="F85" s="17"/>
      <c r="G85" s="36"/>
      <c r="H85" s="94"/>
      <c r="I85" s="36"/>
      <c r="J85" s="95" t="s">
        <v>279</v>
      </c>
      <c r="K85" s="38">
        <f>SUM(K82:K84)</f>
        <v>16501</v>
      </c>
      <c r="L85" s="16"/>
      <c r="M85" s="12"/>
      <c r="N85" s="12"/>
      <c r="O85" s="12"/>
      <c r="P85" s="12"/>
      <c r="Q85" s="12"/>
      <c r="R85" s="16"/>
      <c r="S85" s="16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6" customHeight="1">
      <c r="A86" s="36"/>
      <c r="B86" s="36"/>
      <c r="C86" s="36"/>
      <c r="D86" s="93" t="s">
        <v>155</v>
      </c>
      <c r="E86" s="36"/>
      <c r="F86" s="17"/>
      <c r="G86" s="97"/>
      <c r="H86" s="94"/>
      <c r="I86" s="97"/>
      <c r="J86" s="81" t="s">
        <v>278</v>
      </c>
      <c r="K86" s="39">
        <f>PRODUCT(K85/3)</f>
        <v>5500.333333333333</v>
      </c>
      <c r="L86" s="16"/>
      <c r="M86" s="12"/>
      <c r="N86" s="12"/>
      <c r="O86" s="12"/>
      <c r="P86" s="12"/>
      <c r="Q86" s="12"/>
      <c r="R86" s="16"/>
      <c r="S86" s="16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16" customHeight="1">
      <c r="A87" s="36"/>
      <c r="B87" s="36"/>
      <c r="C87" s="36"/>
      <c r="D87" s="93"/>
      <c r="E87" s="36"/>
      <c r="F87" s="81"/>
      <c r="G87" s="36"/>
      <c r="H87" s="95"/>
      <c r="I87" s="36"/>
      <c r="J87" s="95"/>
      <c r="K87" s="39"/>
      <c r="L87" s="16"/>
      <c r="M87" s="12"/>
      <c r="N87" s="12"/>
      <c r="O87" s="12"/>
      <c r="P87" s="12"/>
      <c r="Q87" s="12"/>
      <c r="R87" s="16"/>
      <c r="S87" s="16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16" customHeight="1">
      <c r="A88" s="122"/>
      <c r="B88" s="122"/>
      <c r="C88" s="122"/>
      <c r="D88" s="123"/>
      <c r="E88" s="122"/>
      <c r="F88" s="121"/>
      <c r="G88" s="122"/>
      <c r="H88" s="121"/>
      <c r="I88" s="122"/>
      <c r="J88" s="121"/>
      <c r="K88" s="124"/>
      <c r="L88" s="16"/>
      <c r="M88" s="12"/>
      <c r="N88" s="12"/>
      <c r="O88" s="12"/>
      <c r="P88" s="12"/>
      <c r="Q88" s="12"/>
      <c r="R88" s="16"/>
      <c r="S88" s="16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16" customHeight="1">
      <c r="A89" s="36">
        <v>5</v>
      </c>
      <c r="B89" s="36">
        <v>9</v>
      </c>
      <c r="C89" s="36">
        <v>1999</v>
      </c>
      <c r="D89" s="98" t="s">
        <v>344</v>
      </c>
      <c r="E89" s="37" t="s">
        <v>272</v>
      </c>
      <c r="F89" s="95" t="s">
        <v>282</v>
      </c>
      <c r="G89" s="36">
        <v>1</v>
      </c>
      <c r="H89" s="94" t="s">
        <v>272</v>
      </c>
      <c r="I89" s="36">
        <v>0</v>
      </c>
      <c r="J89" s="95" t="s">
        <v>252</v>
      </c>
      <c r="K89" s="118">
        <v>3955</v>
      </c>
      <c r="L89" s="16"/>
      <c r="M89" s="12"/>
      <c r="N89" s="12"/>
      <c r="O89" s="12"/>
      <c r="P89" s="12"/>
      <c r="Q89" s="12"/>
      <c r="R89" s="16"/>
      <c r="S89" s="16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16" customHeight="1">
      <c r="A90" s="36">
        <v>11</v>
      </c>
      <c r="B90" s="36">
        <v>9</v>
      </c>
      <c r="C90" s="36">
        <v>1999</v>
      </c>
      <c r="D90" s="95" t="s">
        <v>282</v>
      </c>
      <c r="E90" s="37" t="s">
        <v>272</v>
      </c>
      <c r="F90" s="98" t="s">
        <v>344</v>
      </c>
      <c r="G90" s="36">
        <v>0</v>
      </c>
      <c r="H90" s="94" t="s">
        <v>272</v>
      </c>
      <c r="I90" s="36">
        <v>2</v>
      </c>
      <c r="J90" s="95" t="s">
        <v>310</v>
      </c>
      <c r="K90" s="118">
        <v>3723</v>
      </c>
      <c r="L90" s="16"/>
      <c r="M90" s="12"/>
      <c r="N90" s="12"/>
      <c r="O90" s="12"/>
      <c r="P90" s="12"/>
      <c r="Q90" s="12"/>
      <c r="R90" s="16"/>
      <c r="S90" s="16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16" customHeight="1">
      <c r="A91" s="36">
        <v>12</v>
      </c>
      <c r="B91" s="36">
        <v>9</v>
      </c>
      <c r="C91" s="36">
        <v>1999</v>
      </c>
      <c r="D91" s="98" t="s">
        <v>344</v>
      </c>
      <c r="E91" s="37" t="s">
        <v>272</v>
      </c>
      <c r="F91" s="95" t="s">
        <v>282</v>
      </c>
      <c r="G91" s="36">
        <v>2</v>
      </c>
      <c r="H91" s="94" t="s">
        <v>272</v>
      </c>
      <c r="I91" s="36">
        <v>1</v>
      </c>
      <c r="J91" s="95" t="s">
        <v>15</v>
      </c>
      <c r="K91" s="118">
        <v>4572</v>
      </c>
      <c r="L91" s="16"/>
      <c r="M91" s="12"/>
      <c r="N91" s="12"/>
      <c r="O91" s="12"/>
      <c r="P91" s="12"/>
      <c r="Q91" s="12"/>
      <c r="R91" s="16"/>
      <c r="S91" s="16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16" customHeight="1">
      <c r="A92" s="36"/>
      <c r="B92" s="36"/>
      <c r="C92" s="36"/>
      <c r="D92" s="95"/>
      <c r="E92" s="36"/>
      <c r="F92" s="17"/>
      <c r="G92" s="36"/>
      <c r="H92" s="94"/>
      <c r="I92" s="36"/>
      <c r="J92" s="95" t="s">
        <v>279</v>
      </c>
      <c r="K92" s="38">
        <f>SUM(K89:K91)</f>
        <v>12250</v>
      </c>
      <c r="L92" s="16"/>
      <c r="M92" s="12"/>
      <c r="N92" s="12"/>
      <c r="O92" s="12"/>
      <c r="P92" s="12"/>
      <c r="Q92" s="12"/>
      <c r="R92" s="16"/>
      <c r="S92" s="16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16" customHeight="1">
      <c r="A93" s="36"/>
      <c r="B93" s="36"/>
      <c r="C93" s="36"/>
      <c r="D93" s="93" t="s">
        <v>156</v>
      </c>
      <c r="E93" s="36"/>
      <c r="F93" s="17"/>
      <c r="G93" s="97"/>
      <c r="H93" s="94"/>
      <c r="I93" s="97"/>
      <c r="J93" s="81" t="s">
        <v>278</v>
      </c>
      <c r="K93" s="39">
        <f>PRODUCT(K92/3)</f>
        <v>4083.3333333333335</v>
      </c>
      <c r="L93" s="16"/>
      <c r="M93" s="12"/>
      <c r="N93" s="12"/>
      <c r="O93" s="12"/>
      <c r="P93" s="12"/>
      <c r="Q93" s="12"/>
      <c r="R93" s="16"/>
      <c r="S93" s="16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16" customHeight="1">
      <c r="A94" s="36"/>
      <c r="B94" s="36"/>
      <c r="C94" s="36"/>
      <c r="D94" s="95"/>
      <c r="E94" s="36"/>
      <c r="F94" s="81"/>
      <c r="G94" s="97"/>
      <c r="H94" s="94"/>
      <c r="I94" s="97"/>
      <c r="J94" s="95"/>
      <c r="K94" s="39"/>
      <c r="L94" s="16"/>
      <c r="M94" s="12"/>
      <c r="N94" s="12"/>
      <c r="O94" s="12"/>
      <c r="P94" s="12"/>
      <c r="Q94" s="12"/>
      <c r="R94" s="16"/>
      <c r="S94" s="16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16" customHeight="1">
      <c r="A95" s="122"/>
      <c r="B95" s="122"/>
      <c r="C95" s="122"/>
      <c r="D95" s="123"/>
      <c r="E95" s="122"/>
      <c r="F95" s="121"/>
      <c r="G95" s="122"/>
      <c r="H95" s="121"/>
      <c r="I95" s="122"/>
      <c r="J95" s="121"/>
      <c r="K95" s="124"/>
      <c r="L95" s="16"/>
      <c r="M95" s="12"/>
      <c r="N95" s="12"/>
      <c r="O95" s="12"/>
      <c r="P95" s="12"/>
      <c r="Q95" s="12"/>
      <c r="R95" s="16"/>
      <c r="S95" s="16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16" customHeight="1">
      <c r="A96" s="36">
        <v>8</v>
      </c>
      <c r="B96" s="36">
        <v>9</v>
      </c>
      <c r="C96" s="36">
        <v>2000</v>
      </c>
      <c r="D96" s="99" t="s">
        <v>344</v>
      </c>
      <c r="E96" s="100" t="s">
        <v>272</v>
      </c>
      <c r="F96" s="101" t="s">
        <v>286</v>
      </c>
      <c r="G96" s="38">
        <v>2</v>
      </c>
      <c r="H96" s="102" t="s">
        <v>272</v>
      </c>
      <c r="I96" s="38">
        <v>1</v>
      </c>
      <c r="J96" s="103" t="s">
        <v>359</v>
      </c>
      <c r="K96" s="118">
        <v>3970</v>
      </c>
      <c r="L96" s="16"/>
      <c r="M96" s="12"/>
      <c r="N96" s="12"/>
      <c r="O96" s="12"/>
      <c r="P96" s="12"/>
      <c r="Q96" s="12"/>
      <c r="R96" s="16"/>
      <c r="S96" s="16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16" customHeight="1">
      <c r="A97" s="36">
        <v>9</v>
      </c>
      <c r="B97" s="36">
        <v>9</v>
      </c>
      <c r="C97" s="36">
        <v>2000</v>
      </c>
      <c r="D97" s="101" t="s">
        <v>286</v>
      </c>
      <c r="E97" s="100" t="s">
        <v>272</v>
      </c>
      <c r="F97" s="99" t="s">
        <v>344</v>
      </c>
      <c r="G97" s="38">
        <v>0</v>
      </c>
      <c r="H97" s="102" t="s">
        <v>272</v>
      </c>
      <c r="I97" s="38">
        <v>1</v>
      </c>
      <c r="J97" s="103" t="s">
        <v>105</v>
      </c>
      <c r="K97" s="118">
        <v>3520</v>
      </c>
      <c r="L97" s="16"/>
      <c r="M97" s="12"/>
      <c r="N97" s="12"/>
      <c r="O97" s="12"/>
      <c r="P97" s="12"/>
      <c r="Q97" s="12"/>
      <c r="R97" s="16"/>
      <c r="S97" s="1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16" customHeight="1">
      <c r="A98" s="36">
        <v>6</v>
      </c>
      <c r="B98" s="36">
        <v>9</v>
      </c>
      <c r="C98" s="36">
        <v>2000</v>
      </c>
      <c r="D98" s="99" t="s">
        <v>344</v>
      </c>
      <c r="E98" s="100" t="s">
        <v>272</v>
      </c>
      <c r="F98" s="101" t="s">
        <v>286</v>
      </c>
      <c r="G98" s="38">
        <v>2</v>
      </c>
      <c r="H98" s="102" t="s">
        <v>272</v>
      </c>
      <c r="I98" s="38">
        <v>0</v>
      </c>
      <c r="J98" s="103" t="s">
        <v>360</v>
      </c>
      <c r="K98" s="118">
        <v>5320</v>
      </c>
      <c r="L98" s="16"/>
      <c r="M98" s="12"/>
      <c r="N98" s="12"/>
      <c r="O98" s="12"/>
      <c r="P98" s="12"/>
      <c r="Q98" s="12"/>
      <c r="R98" s="16"/>
      <c r="S98" s="16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16" customHeight="1">
      <c r="A99" s="36"/>
      <c r="B99" s="36"/>
      <c r="C99" s="36"/>
      <c r="D99" s="95"/>
      <c r="E99" s="36"/>
      <c r="F99" s="17"/>
      <c r="G99" s="36"/>
      <c r="H99" s="102"/>
      <c r="I99" s="36"/>
      <c r="J99" s="101" t="s">
        <v>279</v>
      </c>
      <c r="K99" s="38">
        <f>SUM(K96:K98)</f>
        <v>12810</v>
      </c>
      <c r="L99" s="16"/>
      <c r="M99" s="12"/>
      <c r="N99" s="12"/>
      <c r="O99" s="12"/>
      <c r="P99" s="12"/>
      <c r="Q99" s="12"/>
      <c r="R99" s="16"/>
      <c r="S99" s="16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16" customHeight="1">
      <c r="A100" s="36"/>
      <c r="B100" s="36"/>
      <c r="C100" s="36"/>
      <c r="D100" s="93" t="s">
        <v>156</v>
      </c>
      <c r="E100" s="36"/>
      <c r="F100" s="17"/>
      <c r="G100" s="97"/>
      <c r="H100" s="94"/>
      <c r="I100" s="97"/>
      <c r="J100" s="81" t="s">
        <v>278</v>
      </c>
      <c r="K100" s="39">
        <f>PRODUCT(K99/3)</f>
        <v>4270</v>
      </c>
      <c r="L100" s="16"/>
      <c r="M100" s="12"/>
      <c r="N100" s="12"/>
      <c r="O100" s="12"/>
      <c r="P100" s="12"/>
      <c r="Q100" s="12"/>
      <c r="R100" s="16"/>
      <c r="S100" s="16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16" customHeight="1">
      <c r="A101" s="36"/>
      <c r="B101" s="36"/>
      <c r="C101" s="36"/>
      <c r="D101" s="95"/>
      <c r="E101" s="36"/>
      <c r="F101" s="17"/>
      <c r="G101" s="97"/>
      <c r="H101" s="94"/>
      <c r="I101" s="97"/>
      <c r="J101" s="81"/>
      <c r="K101" s="39"/>
      <c r="L101" s="16"/>
      <c r="M101" s="12"/>
      <c r="N101" s="12"/>
      <c r="O101" s="12"/>
      <c r="P101" s="12"/>
      <c r="Q101" s="12"/>
      <c r="R101" s="16"/>
      <c r="S101" s="16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16" customHeight="1">
      <c r="A102" s="122"/>
      <c r="B102" s="122"/>
      <c r="C102" s="122"/>
      <c r="D102" s="123"/>
      <c r="E102" s="122"/>
      <c r="F102" s="121"/>
      <c r="G102" s="122"/>
      <c r="H102" s="121"/>
      <c r="I102" s="122"/>
      <c r="J102" s="121"/>
      <c r="K102" s="124"/>
      <c r="L102" s="16"/>
      <c r="M102" s="12"/>
      <c r="N102" s="12"/>
      <c r="O102" s="12"/>
      <c r="P102" s="12"/>
      <c r="Q102" s="12"/>
      <c r="R102" s="16"/>
      <c r="S102" s="16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16" customHeight="1">
      <c r="A103" s="36">
        <v>8</v>
      </c>
      <c r="B103" s="36">
        <v>9</v>
      </c>
      <c r="C103" s="36">
        <v>2001</v>
      </c>
      <c r="D103" s="104" t="s">
        <v>286</v>
      </c>
      <c r="E103" s="100" t="s">
        <v>272</v>
      </c>
      <c r="F103" s="103" t="s">
        <v>344</v>
      </c>
      <c r="G103" s="38">
        <v>2</v>
      </c>
      <c r="H103" s="94" t="s">
        <v>272</v>
      </c>
      <c r="I103" s="38">
        <v>1</v>
      </c>
      <c r="J103" s="103" t="s">
        <v>327</v>
      </c>
      <c r="K103" s="118">
        <v>3160</v>
      </c>
      <c r="L103" s="16"/>
      <c r="M103" s="12"/>
      <c r="N103" s="12"/>
      <c r="O103" s="12"/>
      <c r="P103" s="12"/>
      <c r="Q103" s="12"/>
      <c r="R103" s="16"/>
      <c r="S103" s="16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16" customHeight="1">
      <c r="A104" s="36">
        <v>9</v>
      </c>
      <c r="B104" s="36">
        <v>9</v>
      </c>
      <c r="C104" s="36">
        <v>2001</v>
      </c>
      <c r="D104" s="103" t="s">
        <v>344</v>
      </c>
      <c r="E104" s="100" t="s">
        <v>272</v>
      </c>
      <c r="F104" s="104" t="s">
        <v>286</v>
      </c>
      <c r="G104" s="38">
        <v>0</v>
      </c>
      <c r="H104" s="94" t="s">
        <v>272</v>
      </c>
      <c r="I104" s="38">
        <v>2</v>
      </c>
      <c r="J104" s="103" t="s">
        <v>328</v>
      </c>
      <c r="K104" s="118">
        <v>3711</v>
      </c>
      <c r="L104" s="16"/>
      <c r="M104" s="12"/>
      <c r="N104" s="12"/>
      <c r="O104" s="12"/>
      <c r="P104" s="12"/>
      <c r="Q104" s="12"/>
      <c r="R104" s="16"/>
      <c r="S104" s="16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16" customHeight="1">
      <c r="A105" s="36">
        <v>13</v>
      </c>
      <c r="B105" s="36">
        <v>9</v>
      </c>
      <c r="C105" s="36">
        <v>2001</v>
      </c>
      <c r="D105" s="104" t="s">
        <v>286</v>
      </c>
      <c r="E105" s="100" t="s">
        <v>272</v>
      </c>
      <c r="F105" s="103" t="s">
        <v>344</v>
      </c>
      <c r="G105" s="38">
        <v>2</v>
      </c>
      <c r="H105" s="94" t="s">
        <v>272</v>
      </c>
      <c r="I105" s="38">
        <v>0</v>
      </c>
      <c r="J105" s="103" t="s">
        <v>353</v>
      </c>
      <c r="K105" s="118">
        <v>4322</v>
      </c>
      <c r="L105" s="16"/>
      <c r="M105" s="12"/>
      <c r="N105" s="12"/>
      <c r="O105" s="12"/>
      <c r="P105" s="12"/>
      <c r="Q105" s="12"/>
      <c r="R105" s="16"/>
      <c r="S105" s="16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16" customHeight="1">
      <c r="A106" s="36"/>
      <c r="B106" s="36"/>
      <c r="C106" s="36"/>
      <c r="D106" s="105"/>
      <c r="E106" s="38"/>
      <c r="F106" s="17"/>
      <c r="G106" s="38"/>
      <c r="H106" s="94"/>
      <c r="I106" s="38"/>
      <c r="J106" s="101" t="s">
        <v>279</v>
      </c>
      <c r="K106" s="38">
        <f>SUM(K103:K105)</f>
        <v>11193</v>
      </c>
      <c r="L106" s="16"/>
      <c r="M106" s="12"/>
      <c r="N106" s="12"/>
      <c r="O106" s="12"/>
      <c r="P106" s="12"/>
      <c r="Q106" s="12"/>
      <c r="R106" s="16"/>
      <c r="S106" s="1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16" customHeight="1">
      <c r="A107" s="36"/>
      <c r="B107" s="36"/>
      <c r="C107" s="36"/>
      <c r="D107" s="93" t="s">
        <v>343</v>
      </c>
      <c r="E107" s="38"/>
      <c r="F107" s="17"/>
      <c r="G107" s="97"/>
      <c r="H107" s="94"/>
      <c r="I107" s="97"/>
      <c r="J107" s="81" t="s">
        <v>278</v>
      </c>
      <c r="K107" s="39">
        <f>PRODUCT(K106/3)</f>
        <v>3731</v>
      </c>
      <c r="L107" s="16"/>
      <c r="M107" s="12"/>
      <c r="N107" s="12"/>
      <c r="O107" s="12"/>
      <c r="P107" s="12"/>
      <c r="Q107" s="12"/>
      <c r="R107" s="16"/>
      <c r="S107" s="16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6" customHeight="1">
      <c r="A108" s="36"/>
      <c r="B108" s="36"/>
      <c r="C108" s="36"/>
      <c r="D108" s="105"/>
      <c r="E108" s="38"/>
      <c r="F108" s="81"/>
      <c r="G108" s="97"/>
      <c r="H108" s="94"/>
      <c r="I108" s="97"/>
      <c r="J108" s="95"/>
      <c r="K108" s="39"/>
      <c r="L108" s="16"/>
      <c r="M108" s="12"/>
      <c r="N108" s="12"/>
      <c r="O108" s="12"/>
      <c r="P108" s="12"/>
      <c r="Q108" s="12"/>
      <c r="R108" s="16"/>
      <c r="S108" s="16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6" customHeight="1">
      <c r="A109" s="122"/>
      <c r="B109" s="122"/>
      <c r="C109" s="122"/>
      <c r="D109" s="123"/>
      <c r="E109" s="122"/>
      <c r="F109" s="121"/>
      <c r="G109" s="122"/>
      <c r="H109" s="121"/>
      <c r="I109" s="122"/>
      <c r="J109" s="121"/>
      <c r="K109" s="124"/>
      <c r="L109" s="16"/>
      <c r="M109" s="12"/>
      <c r="N109" s="12"/>
      <c r="O109" s="12"/>
      <c r="P109" s="12"/>
      <c r="Q109" s="12"/>
      <c r="R109" s="16"/>
      <c r="S109" s="16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16" customHeight="1">
      <c r="A110" s="36">
        <v>11</v>
      </c>
      <c r="B110" s="36">
        <v>9</v>
      </c>
      <c r="C110" s="36">
        <v>2002</v>
      </c>
      <c r="D110" s="104" t="s">
        <v>286</v>
      </c>
      <c r="E110" s="100" t="s">
        <v>272</v>
      </c>
      <c r="F110" s="103" t="s">
        <v>345</v>
      </c>
      <c r="G110" s="106">
        <v>2</v>
      </c>
      <c r="H110" s="102" t="s">
        <v>272</v>
      </c>
      <c r="I110" s="106">
        <v>0</v>
      </c>
      <c r="J110" s="103" t="s">
        <v>302</v>
      </c>
      <c r="K110" s="125">
        <v>2803</v>
      </c>
      <c r="L110" s="16"/>
      <c r="M110" s="12"/>
      <c r="N110" s="12"/>
      <c r="O110" s="12"/>
      <c r="P110" s="12"/>
      <c r="Q110" s="12"/>
      <c r="R110" s="16"/>
      <c r="S110" s="16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16" customHeight="1">
      <c r="A111" s="36">
        <v>14</v>
      </c>
      <c r="B111" s="36">
        <v>9</v>
      </c>
      <c r="C111" s="36">
        <v>2002</v>
      </c>
      <c r="D111" s="103" t="s">
        <v>345</v>
      </c>
      <c r="E111" s="100" t="s">
        <v>272</v>
      </c>
      <c r="F111" s="104" t="s">
        <v>286</v>
      </c>
      <c r="G111" s="106">
        <v>0</v>
      </c>
      <c r="H111" s="102" t="s">
        <v>272</v>
      </c>
      <c r="I111" s="38">
        <v>2</v>
      </c>
      <c r="J111" s="103" t="s">
        <v>394</v>
      </c>
      <c r="K111" s="125">
        <v>2203</v>
      </c>
      <c r="L111" s="16"/>
      <c r="M111" s="12"/>
      <c r="N111" s="12"/>
      <c r="O111" s="12"/>
      <c r="P111" s="12"/>
      <c r="Q111" s="12"/>
      <c r="R111" s="16"/>
      <c r="S111" s="16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16" customHeight="1">
      <c r="A112" s="36">
        <v>15</v>
      </c>
      <c r="B112" s="36">
        <v>9</v>
      </c>
      <c r="C112" s="36">
        <v>2002</v>
      </c>
      <c r="D112" s="104" t="s">
        <v>286</v>
      </c>
      <c r="E112" s="100" t="s">
        <v>272</v>
      </c>
      <c r="F112" s="103" t="s">
        <v>345</v>
      </c>
      <c r="G112" s="106">
        <v>2</v>
      </c>
      <c r="H112" s="102" t="s">
        <v>272</v>
      </c>
      <c r="I112" s="106">
        <v>0</v>
      </c>
      <c r="J112" s="103" t="s">
        <v>78</v>
      </c>
      <c r="K112" s="125">
        <v>3915</v>
      </c>
      <c r="L112" s="16"/>
      <c r="M112" s="12"/>
      <c r="N112" s="12"/>
      <c r="O112" s="12"/>
      <c r="P112" s="12"/>
      <c r="Q112" s="12"/>
      <c r="R112" s="16"/>
      <c r="S112" s="16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16" customHeight="1">
      <c r="A113" s="36"/>
      <c r="B113" s="36"/>
      <c r="C113" s="36"/>
      <c r="D113" s="95"/>
      <c r="E113" s="36"/>
      <c r="F113" s="17"/>
      <c r="G113" s="36"/>
      <c r="H113" s="102"/>
      <c r="I113" s="36"/>
      <c r="J113" s="101" t="s">
        <v>279</v>
      </c>
      <c r="K113" s="38">
        <f>SUM(K110:K112)</f>
        <v>8921</v>
      </c>
      <c r="L113" s="16"/>
      <c r="M113" s="12"/>
      <c r="N113" s="12"/>
      <c r="O113" s="12"/>
      <c r="P113" s="12"/>
      <c r="Q113" s="12"/>
      <c r="R113" s="16"/>
      <c r="S113" s="16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16" customHeight="1">
      <c r="A114" s="36"/>
      <c r="B114" s="36"/>
      <c r="C114" s="36"/>
      <c r="D114" s="93" t="s">
        <v>343</v>
      </c>
      <c r="E114" s="36"/>
      <c r="F114" s="17"/>
      <c r="G114" s="97"/>
      <c r="H114" s="94"/>
      <c r="I114" s="97"/>
      <c r="J114" s="81" t="s">
        <v>278</v>
      </c>
      <c r="K114" s="39">
        <f>PRODUCT(K113/3)</f>
        <v>2973.6666666666665</v>
      </c>
      <c r="L114" s="16"/>
      <c r="M114" s="12"/>
      <c r="N114" s="12"/>
      <c r="O114" s="12"/>
      <c r="P114" s="12"/>
      <c r="Q114" s="12"/>
      <c r="R114" s="16"/>
      <c r="S114" s="16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16" customHeight="1">
      <c r="A115" s="36"/>
      <c r="B115" s="36"/>
      <c r="C115" s="36"/>
      <c r="D115" s="95"/>
      <c r="E115" s="36"/>
      <c r="F115" s="81"/>
      <c r="G115" s="97"/>
      <c r="H115" s="94"/>
      <c r="I115" s="97"/>
      <c r="J115" s="95"/>
      <c r="K115" s="39"/>
      <c r="L115" s="16"/>
      <c r="M115" s="12"/>
      <c r="N115" s="12"/>
      <c r="O115" s="12"/>
      <c r="P115" s="12"/>
      <c r="Q115" s="12"/>
      <c r="R115" s="16"/>
      <c r="S115" s="16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16" customHeight="1">
      <c r="A116" s="122"/>
      <c r="B116" s="122"/>
      <c r="C116" s="122"/>
      <c r="D116" s="123"/>
      <c r="E116" s="122"/>
      <c r="F116" s="121"/>
      <c r="G116" s="122"/>
      <c r="H116" s="121"/>
      <c r="I116" s="122"/>
      <c r="J116" s="121"/>
      <c r="K116" s="124"/>
      <c r="L116" s="16"/>
      <c r="M116" s="12"/>
      <c r="N116" s="12"/>
      <c r="O116" s="12"/>
      <c r="P116" s="12"/>
      <c r="Q116" s="12"/>
      <c r="R116" s="16"/>
      <c r="S116" s="1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16" customHeight="1">
      <c r="A117" s="36">
        <v>7</v>
      </c>
      <c r="B117" s="36">
        <v>9</v>
      </c>
      <c r="C117" s="36">
        <v>2003</v>
      </c>
      <c r="D117" s="107" t="s">
        <v>124</v>
      </c>
      <c r="E117" s="40" t="s">
        <v>272</v>
      </c>
      <c r="F117" s="99" t="s">
        <v>286</v>
      </c>
      <c r="G117" s="108">
        <v>0</v>
      </c>
      <c r="H117" s="102" t="s">
        <v>272</v>
      </c>
      <c r="I117" s="108">
        <v>2</v>
      </c>
      <c r="J117" s="103" t="s">
        <v>276</v>
      </c>
      <c r="K117" s="125">
        <v>2952</v>
      </c>
      <c r="L117" s="16"/>
      <c r="M117" s="12"/>
      <c r="N117" s="12"/>
      <c r="O117" s="12"/>
      <c r="P117" s="12"/>
      <c r="Q117" s="12"/>
      <c r="R117" s="16"/>
      <c r="S117" s="16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16" customHeight="1">
      <c r="A118" s="36">
        <v>13</v>
      </c>
      <c r="B118" s="36">
        <v>9</v>
      </c>
      <c r="C118" s="36">
        <v>2003</v>
      </c>
      <c r="D118" s="99" t="s">
        <v>286</v>
      </c>
      <c r="E118" s="40" t="s">
        <v>272</v>
      </c>
      <c r="F118" s="107" t="s">
        <v>124</v>
      </c>
      <c r="G118" s="108">
        <v>2</v>
      </c>
      <c r="H118" s="102" t="s">
        <v>272</v>
      </c>
      <c r="I118" s="108">
        <v>1</v>
      </c>
      <c r="J118" s="103" t="s">
        <v>277</v>
      </c>
      <c r="K118" s="125">
        <v>3632</v>
      </c>
      <c r="L118" s="16"/>
      <c r="M118" s="12"/>
      <c r="N118" s="12"/>
      <c r="O118" s="12"/>
      <c r="P118" s="12"/>
      <c r="Q118" s="12"/>
      <c r="R118" s="16"/>
      <c r="S118" s="16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16" customHeight="1">
      <c r="A119" s="36"/>
      <c r="B119" s="36"/>
      <c r="C119" s="36"/>
      <c r="D119" s="95"/>
      <c r="E119" s="36"/>
      <c r="F119" s="17"/>
      <c r="G119" s="36"/>
      <c r="H119" s="102"/>
      <c r="I119" s="36"/>
      <c r="J119" s="101" t="s">
        <v>279</v>
      </c>
      <c r="K119" s="38">
        <f>SUM(K116:K118)</f>
        <v>6584</v>
      </c>
      <c r="L119" s="16"/>
      <c r="M119" s="12"/>
      <c r="N119" s="12"/>
      <c r="O119" s="12"/>
      <c r="P119" s="12"/>
      <c r="Q119" s="12"/>
      <c r="R119" s="16"/>
      <c r="S119" s="16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16" customHeight="1">
      <c r="A120" s="36"/>
      <c r="B120" s="36"/>
      <c r="C120" s="36"/>
      <c r="D120" s="93" t="s">
        <v>325</v>
      </c>
      <c r="E120" s="36"/>
      <c r="F120" s="17"/>
      <c r="G120" s="97"/>
      <c r="H120" s="94"/>
      <c r="I120" s="97"/>
      <c r="J120" s="81" t="s">
        <v>278</v>
      </c>
      <c r="K120" s="39">
        <f>PRODUCT(K119/2)</f>
        <v>3292</v>
      </c>
      <c r="L120" s="16"/>
      <c r="M120" s="12"/>
      <c r="N120" s="12"/>
      <c r="O120" s="12"/>
      <c r="P120" s="12"/>
      <c r="Q120" s="12"/>
      <c r="R120" s="16"/>
      <c r="S120" s="16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16" customHeight="1">
      <c r="A121" s="36"/>
      <c r="B121" s="36"/>
      <c r="C121" s="36"/>
      <c r="D121" s="95"/>
      <c r="E121" s="36"/>
      <c r="F121" s="81"/>
      <c r="G121" s="97"/>
      <c r="H121" s="94"/>
      <c r="I121" s="97"/>
      <c r="J121" s="95"/>
      <c r="K121" s="39"/>
      <c r="L121" s="16"/>
      <c r="M121" s="12"/>
      <c r="N121" s="12"/>
      <c r="O121" s="12"/>
      <c r="P121" s="12"/>
      <c r="Q121" s="12"/>
      <c r="R121" s="16"/>
      <c r="S121" s="16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16" customHeight="1">
      <c r="A122" s="122"/>
      <c r="B122" s="122"/>
      <c r="C122" s="122"/>
      <c r="D122" s="123"/>
      <c r="E122" s="122"/>
      <c r="F122" s="121"/>
      <c r="G122" s="122"/>
      <c r="H122" s="121"/>
      <c r="I122" s="122"/>
      <c r="J122" s="121"/>
      <c r="K122" s="124"/>
      <c r="L122" s="16"/>
      <c r="M122" s="12"/>
      <c r="N122" s="12"/>
      <c r="O122" s="12"/>
      <c r="P122" s="12"/>
      <c r="Q122" s="12"/>
      <c r="R122" s="16"/>
      <c r="S122" s="16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6" customHeight="1">
      <c r="A123" s="36">
        <v>11</v>
      </c>
      <c r="B123" s="36">
        <v>9</v>
      </c>
      <c r="C123" s="36">
        <v>2004</v>
      </c>
      <c r="D123" s="126" t="s">
        <v>286</v>
      </c>
      <c r="E123" s="110" t="s">
        <v>272</v>
      </c>
      <c r="F123" s="113" t="s">
        <v>344</v>
      </c>
      <c r="G123" s="38">
        <v>2</v>
      </c>
      <c r="H123" s="115" t="s">
        <v>272</v>
      </c>
      <c r="I123" s="38">
        <v>1</v>
      </c>
      <c r="J123" s="103" t="s">
        <v>117</v>
      </c>
      <c r="K123" s="125">
        <v>3028</v>
      </c>
      <c r="L123" s="16"/>
      <c r="M123" s="12"/>
      <c r="N123" s="12"/>
      <c r="O123" s="12"/>
      <c r="P123" s="12"/>
      <c r="Q123" s="12"/>
      <c r="R123" s="16"/>
      <c r="S123" s="16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16" customHeight="1">
      <c r="A124" s="36">
        <v>18</v>
      </c>
      <c r="B124" s="36">
        <v>9</v>
      </c>
      <c r="C124" s="36">
        <v>2004</v>
      </c>
      <c r="D124" s="112" t="s">
        <v>344</v>
      </c>
      <c r="E124" s="110" t="s">
        <v>272</v>
      </c>
      <c r="F124" s="127" t="s">
        <v>286</v>
      </c>
      <c r="G124" s="38">
        <v>2</v>
      </c>
      <c r="H124" s="115" t="s">
        <v>272</v>
      </c>
      <c r="I124" s="38">
        <v>0</v>
      </c>
      <c r="J124" s="103" t="s">
        <v>268</v>
      </c>
      <c r="K124" s="125">
        <v>3474</v>
      </c>
      <c r="L124" s="16"/>
      <c r="M124" s="12"/>
      <c r="N124" s="12"/>
      <c r="O124" s="12"/>
      <c r="P124" s="12"/>
      <c r="Q124" s="12"/>
      <c r="R124" s="16"/>
      <c r="S124" s="16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16" customHeight="1">
      <c r="A125" s="36">
        <v>19</v>
      </c>
      <c r="B125" s="36">
        <v>9</v>
      </c>
      <c r="C125" s="36">
        <v>2004</v>
      </c>
      <c r="D125" s="113" t="s">
        <v>344</v>
      </c>
      <c r="E125" s="110" t="s">
        <v>272</v>
      </c>
      <c r="F125" s="126" t="s">
        <v>286</v>
      </c>
      <c r="G125" s="38">
        <v>1</v>
      </c>
      <c r="H125" s="115" t="s">
        <v>272</v>
      </c>
      <c r="I125" s="38">
        <v>2</v>
      </c>
      <c r="J125" s="103" t="s">
        <v>118</v>
      </c>
      <c r="K125" s="125">
        <v>3592</v>
      </c>
      <c r="L125" s="16"/>
      <c r="M125" s="12"/>
      <c r="N125" s="12"/>
      <c r="O125" s="12"/>
      <c r="P125" s="12"/>
      <c r="Q125" s="12"/>
      <c r="R125" s="16"/>
      <c r="S125" s="16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16" customHeight="1">
      <c r="A126" s="36"/>
      <c r="B126" s="36"/>
      <c r="C126" s="36"/>
      <c r="D126" s="105"/>
      <c r="E126" s="38"/>
      <c r="F126" s="17"/>
      <c r="G126" s="38"/>
      <c r="H126" s="115"/>
      <c r="I126" s="38"/>
      <c r="J126" s="101" t="s">
        <v>279</v>
      </c>
      <c r="K126" s="38">
        <f>SUM(K123:K125)</f>
        <v>10094</v>
      </c>
      <c r="L126" s="16"/>
      <c r="M126" s="12"/>
      <c r="N126" s="12"/>
      <c r="O126" s="12"/>
      <c r="P126" s="12"/>
      <c r="Q126" s="12"/>
      <c r="R126" s="16"/>
      <c r="S126" s="16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16" customHeight="1">
      <c r="A127" s="36"/>
      <c r="B127" s="36"/>
      <c r="C127" s="36"/>
      <c r="D127" s="93" t="s">
        <v>256</v>
      </c>
      <c r="E127" s="38"/>
      <c r="F127" s="17"/>
      <c r="G127" s="97"/>
      <c r="H127" s="94"/>
      <c r="I127" s="97"/>
      <c r="J127" s="81" t="s">
        <v>278</v>
      </c>
      <c r="K127" s="39">
        <f>PRODUCT(K126/3)</f>
        <v>3364.6666666666665</v>
      </c>
      <c r="L127" s="16"/>
      <c r="M127" s="12"/>
      <c r="N127" s="12"/>
      <c r="O127" s="12"/>
      <c r="P127" s="12"/>
      <c r="Q127" s="12"/>
      <c r="R127" s="16"/>
      <c r="S127" s="16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16" customHeight="1">
      <c r="A128" s="36"/>
      <c r="B128" s="36"/>
      <c r="C128" s="36"/>
      <c r="D128" s="105"/>
      <c r="E128" s="38"/>
      <c r="F128" s="81"/>
      <c r="G128" s="97"/>
      <c r="H128" s="94"/>
      <c r="I128" s="97"/>
      <c r="J128" s="95"/>
      <c r="K128" s="39"/>
      <c r="L128" s="16"/>
      <c r="M128" s="12"/>
      <c r="N128" s="12"/>
      <c r="O128" s="12"/>
      <c r="P128" s="12"/>
      <c r="Q128" s="12"/>
      <c r="R128" s="16"/>
      <c r="S128" s="16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16" customHeight="1">
      <c r="A129" s="122"/>
      <c r="B129" s="122"/>
      <c r="C129" s="122"/>
      <c r="D129" s="123"/>
      <c r="E129" s="122"/>
      <c r="F129" s="121"/>
      <c r="G129" s="122"/>
      <c r="H129" s="121"/>
      <c r="I129" s="122"/>
      <c r="J129" s="121"/>
      <c r="K129" s="124"/>
      <c r="L129" s="16"/>
      <c r="M129" s="12"/>
      <c r="N129" s="12"/>
      <c r="O129" s="12"/>
      <c r="P129" s="12"/>
      <c r="Q129" s="12"/>
      <c r="R129" s="16"/>
      <c r="S129" s="16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16" customHeight="1">
      <c r="A130" s="36">
        <v>4</v>
      </c>
      <c r="B130" s="36">
        <v>9</v>
      </c>
      <c r="C130" s="36">
        <v>2005</v>
      </c>
      <c r="D130" s="93" t="s">
        <v>344</v>
      </c>
      <c r="E130" s="37" t="s">
        <v>272</v>
      </c>
      <c r="F130" s="81" t="s">
        <v>285</v>
      </c>
      <c r="G130" s="36">
        <v>2</v>
      </c>
      <c r="H130" s="94" t="s">
        <v>272</v>
      </c>
      <c r="I130" s="36">
        <v>1</v>
      </c>
      <c r="J130" s="95" t="s">
        <v>30</v>
      </c>
      <c r="K130" s="36">
        <v>3811</v>
      </c>
      <c r="L130" s="16"/>
      <c r="M130" s="12"/>
      <c r="N130" s="12"/>
      <c r="O130" s="12"/>
      <c r="P130" s="12"/>
      <c r="Q130" s="12"/>
      <c r="R130" s="16"/>
      <c r="S130" s="16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16" customHeight="1">
      <c r="A131" s="36">
        <v>8</v>
      </c>
      <c r="B131" s="36">
        <v>9</v>
      </c>
      <c r="C131" s="36">
        <v>2005</v>
      </c>
      <c r="D131" s="81" t="s">
        <v>285</v>
      </c>
      <c r="E131" s="37" t="s">
        <v>272</v>
      </c>
      <c r="F131" s="93" t="s">
        <v>344</v>
      </c>
      <c r="G131" s="36">
        <v>0</v>
      </c>
      <c r="H131" s="94" t="s">
        <v>272</v>
      </c>
      <c r="I131" s="36">
        <v>2</v>
      </c>
      <c r="J131" s="95" t="s">
        <v>31</v>
      </c>
      <c r="K131" s="36">
        <v>4290</v>
      </c>
      <c r="L131" s="16"/>
      <c r="M131" s="12"/>
      <c r="N131" s="12"/>
      <c r="O131" s="12"/>
      <c r="P131" s="12"/>
      <c r="Q131" s="12"/>
      <c r="R131" s="16"/>
      <c r="S131" s="16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16" customHeight="1">
      <c r="A132" s="36">
        <v>10</v>
      </c>
      <c r="B132" s="36">
        <v>9</v>
      </c>
      <c r="C132" s="36">
        <v>2005</v>
      </c>
      <c r="D132" s="93" t="s">
        <v>344</v>
      </c>
      <c r="E132" s="37" t="s">
        <v>272</v>
      </c>
      <c r="F132" s="81" t="s">
        <v>285</v>
      </c>
      <c r="G132" s="36">
        <v>2</v>
      </c>
      <c r="H132" s="94" t="s">
        <v>272</v>
      </c>
      <c r="I132" s="36">
        <v>0</v>
      </c>
      <c r="J132" s="95" t="s">
        <v>32</v>
      </c>
      <c r="K132" s="36">
        <v>5117</v>
      </c>
      <c r="L132" s="16"/>
      <c r="M132" s="12"/>
      <c r="N132" s="12"/>
      <c r="O132" s="12"/>
      <c r="P132" s="12"/>
      <c r="Q132" s="12"/>
      <c r="R132" s="16"/>
      <c r="S132" s="16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16" customHeight="1">
      <c r="A133" s="36"/>
      <c r="B133" s="36"/>
      <c r="C133" s="36"/>
      <c r="D133" s="105"/>
      <c r="E133" s="38"/>
      <c r="F133" s="17"/>
      <c r="G133" s="38"/>
      <c r="H133" s="115"/>
      <c r="I133" s="38"/>
      <c r="J133" s="101" t="s">
        <v>279</v>
      </c>
      <c r="K133" s="38">
        <f>SUM(K130:K132)</f>
        <v>13218</v>
      </c>
      <c r="L133" s="16"/>
      <c r="M133" s="12"/>
      <c r="N133" s="12"/>
      <c r="O133" s="12"/>
      <c r="P133" s="12"/>
      <c r="Q133" s="12"/>
      <c r="R133" s="16"/>
      <c r="S133" s="16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6" customHeight="1">
      <c r="A134" s="36"/>
      <c r="B134" s="36"/>
      <c r="C134" s="36"/>
      <c r="D134" s="93" t="s">
        <v>156</v>
      </c>
      <c r="E134" s="38"/>
      <c r="F134" s="17"/>
      <c r="G134" s="97"/>
      <c r="H134" s="94"/>
      <c r="I134" s="97"/>
      <c r="J134" s="81" t="s">
        <v>278</v>
      </c>
      <c r="K134" s="39">
        <f>PRODUCT(K133/3)</f>
        <v>4406</v>
      </c>
      <c r="L134" s="16"/>
      <c r="M134" s="12"/>
      <c r="N134" s="12"/>
      <c r="O134" s="12"/>
      <c r="P134" s="12"/>
      <c r="Q134" s="12"/>
      <c r="R134" s="16"/>
      <c r="S134" s="16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6" customHeight="1">
      <c r="A135" s="36"/>
      <c r="B135" s="36"/>
      <c r="C135" s="36"/>
      <c r="D135" s="105"/>
      <c r="E135" s="38"/>
      <c r="F135" s="81"/>
      <c r="G135" s="97"/>
      <c r="H135" s="94"/>
      <c r="I135" s="97"/>
      <c r="J135" s="95"/>
      <c r="K135" s="39"/>
      <c r="L135" s="16"/>
      <c r="M135" s="12"/>
      <c r="N135" s="12"/>
      <c r="O135" s="12"/>
      <c r="P135" s="12"/>
      <c r="Q135" s="12"/>
      <c r="R135" s="16"/>
      <c r="S135" s="16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6" customHeight="1">
      <c r="A136" s="122"/>
      <c r="B136" s="122"/>
      <c r="C136" s="122"/>
      <c r="D136" s="123"/>
      <c r="E136" s="122"/>
      <c r="F136" s="121"/>
      <c r="G136" s="122"/>
      <c r="H136" s="121"/>
      <c r="I136" s="122"/>
      <c r="J136" s="121"/>
      <c r="K136" s="124"/>
      <c r="L136" s="16"/>
      <c r="M136" s="12"/>
      <c r="N136" s="12"/>
      <c r="O136" s="12"/>
      <c r="P136" s="12"/>
      <c r="Q136" s="12"/>
      <c r="R136" s="16"/>
      <c r="S136" s="16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6" customHeight="1">
      <c r="A137" s="36">
        <v>10</v>
      </c>
      <c r="B137" s="36">
        <v>9</v>
      </c>
      <c r="C137" s="36">
        <v>2006</v>
      </c>
      <c r="D137" s="93" t="s">
        <v>286</v>
      </c>
      <c r="E137" s="37" t="s">
        <v>272</v>
      </c>
      <c r="F137" s="81" t="s">
        <v>345</v>
      </c>
      <c r="G137" s="36">
        <v>2</v>
      </c>
      <c r="H137" s="94" t="s">
        <v>272</v>
      </c>
      <c r="I137" s="36">
        <v>1</v>
      </c>
      <c r="J137" s="95" t="s">
        <v>247</v>
      </c>
      <c r="K137" s="36">
        <v>2745</v>
      </c>
      <c r="L137" s="16"/>
      <c r="M137" s="12"/>
      <c r="N137" s="12"/>
      <c r="O137" s="12"/>
      <c r="P137" s="12"/>
      <c r="Q137" s="12"/>
      <c r="R137" s="16"/>
      <c r="S137" s="16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6" customHeight="1">
      <c r="A138" s="36">
        <v>16</v>
      </c>
      <c r="B138" s="36">
        <v>9</v>
      </c>
      <c r="C138" s="36">
        <v>2006</v>
      </c>
      <c r="D138" s="93" t="s">
        <v>345</v>
      </c>
      <c r="E138" s="37" t="s">
        <v>272</v>
      </c>
      <c r="F138" s="81" t="s">
        <v>286</v>
      </c>
      <c r="G138" s="36">
        <v>2</v>
      </c>
      <c r="H138" s="94" t="s">
        <v>272</v>
      </c>
      <c r="I138" s="36">
        <v>1</v>
      </c>
      <c r="J138" s="95" t="s">
        <v>248</v>
      </c>
      <c r="K138" s="36">
        <v>2411</v>
      </c>
      <c r="L138" s="16"/>
      <c r="M138" s="12"/>
      <c r="N138" s="12"/>
      <c r="O138" s="12"/>
      <c r="P138" s="12"/>
      <c r="Q138" s="12"/>
      <c r="R138" s="16"/>
      <c r="S138" s="16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16" customHeight="1">
      <c r="A139" s="36">
        <v>17</v>
      </c>
      <c r="B139" s="36">
        <v>9</v>
      </c>
      <c r="C139" s="36">
        <v>2006</v>
      </c>
      <c r="D139" s="93" t="s">
        <v>286</v>
      </c>
      <c r="E139" s="37" t="s">
        <v>272</v>
      </c>
      <c r="F139" s="95" t="s">
        <v>345</v>
      </c>
      <c r="G139" s="36">
        <v>2</v>
      </c>
      <c r="H139" s="94" t="s">
        <v>272</v>
      </c>
      <c r="I139" s="36">
        <v>0</v>
      </c>
      <c r="J139" s="95" t="s">
        <v>249</v>
      </c>
      <c r="K139" s="36">
        <v>3011</v>
      </c>
      <c r="L139" s="16"/>
      <c r="M139" s="12"/>
      <c r="N139" s="12"/>
      <c r="O139" s="12"/>
      <c r="P139" s="12"/>
      <c r="Q139" s="12"/>
      <c r="R139" s="16"/>
      <c r="S139" s="16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16" customHeight="1">
      <c r="A140" s="36">
        <v>23</v>
      </c>
      <c r="B140" s="36">
        <v>9</v>
      </c>
      <c r="C140" s="36">
        <v>2006</v>
      </c>
      <c r="D140" s="93" t="s">
        <v>345</v>
      </c>
      <c r="E140" s="37" t="s">
        <v>272</v>
      </c>
      <c r="F140" s="81" t="s">
        <v>286</v>
      </c>
      <c r="G140" s="36">
        <v>2</v>
      </c>
      <c r="H140" s="94" t="s">
        <v>272</v>
      </c>
      <c r="I140" s="36">
        <v>1</v>
      </c>
      <c r="J140" s="95" t="s">
        <v>250</v>
      </c>
      <c r="K140" s="36">
        <v>3012</v>
      </c>
      <c r="L140" s="16"/>
      <c r="M140" s="12"/>
      <c r="N140" s="12"/>
      <c r="O140" s="12"/>
      <c r="P140" s="12"/>
      <c r="Q140" s="12"/>
      <c r="R140" s="16"/>
      <c r="S140" s="16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16" customHeight="1">
      <c r="A141" s="36">
        <v>24</v>
      </c>
      <c r="B141" s="36">
        <v>9</v>
      </c>
      <c r="C141" s="36">
        <v>2006</v>
      </c>
      <c r="D141" s="93" t="s">
        <v>286</v>
      </c>
      <c r="E141" s="37" t="s">
        <v>272</v>
      </c>
      <c r="F141" s="95" t="s">
        <v>345</v>
      </c>
      <c r="G141" s="36">
        <v>1</v>
      </c>
      <c r="H141" s="94" t="s">
        <v>272</v>
      </c>
      <c r="I141" s="36">
        <v>0</v>
      </c>
      <c r="J141" s="95" t="s">
        <v>373</v>
      </c>
      <c r="K141" s="36">
        <v>3680</v>
      </c>
      <c r="L141" s="16"/>
      <c r="M141" s="12"/>
      <c r="N141" s="12"/>
      <c r="O141" s="12"/>
      <c r="P141" s="12"/>
      <c r="Q141" s="12"/>
      <c r="R141" s="16"/>
      <c r="S141" s="16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16" customHeight="1">
      <c r="A142" s="36"/>
      <c r="B142" s="36"/>
      <c r="C142" s="36"/>
      <c r="D142" s="105"/>
      <c r="E142" s="38"/>
      <c r="F142" s="17"/>
      <c r="G142" s="38"/>
      <c r="H142" s="115"/>
      <c r="I142" s="38"/>
      <c r="J142" s="101" t="s">
        <v>279</v>
      </c>
      <c r="K142" s="38">
        <f>SUM(K137:K141)</f>
        <v>14859</v>
      </c>
      <c r="L142" s="16"/>
      <c r="M142" s="12"/>
      <c r="N142" s="12"/>
      <c r="O142" s="12"/>
      <c r="P142" s="12"/>
      <c r="Q142" s="12"/>
      <c r="R142" s="16"/>
      <c r="S142" s="16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16" customHeight="1">
      <c r="A143" s="36"/>
      <c r="B143" s="36"/>
      <c r="C143" s="36"/>
      <c r="D143" s="93" t="s">
        <v>154</v>
      </c>
      <c r="E143" s="38"/>
      <c r="F143" s="17"/>
      <c r="G143" s="97"/>
      <c r="H143" s="94"/>
      <c r="I143" s="97"/>
      <c r="J143" s="81" t="s">
        <v>278</v>
      </c>
      <c r="K143" s="39">
        <f>PRODUCT(K142/5)</f>
        <v>2971.8</v>
      </c>
      <c r="L143" s="16"/>
      <c r="M143" s="12"/>
      <c r="N143" s="12"/>
      <c r="O143" s="12"/>
      <c r="P143" s="12"/>
      <c r="Q143" s="12"/>
      <c r="R143" s="16"/>
      <c r="S143" s="16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16" customHeight="1">
      <c r="A144" s="36"/>
      <c r="B144" s="36"/>
      <c r="C144" s="36"/>
      <c r="D144" s="95"/>
      <c r="E144" s="95"/>
      <c r="F144" s="95"/>
      <c r="G144" s="36"/>
      <c r="H144" s="95"/>
      <c r="I144" s="36"/>
      <c r="J144" s="95"/>
      <c r="K144" s="36"/>
      <c r="L144" s="16"/>
      <c r="M144" s="12"/>
      <c r="N144" s="12"/>
      <c r="O144" s="12"/>
      <c r="P144" s="12"/>
      <c r="Q144" s="12"/>
      <c r="R144" s="16"/>
      <c r="S144" s="16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16" customHeight="1">
      <c r="A145" s="122"/>
      <c r="B145" s="122"/>
      <c r="C145" s="122"/>
      <c r="D145" s="123"/>
      <c r="E145" s="122"/>
      <c r="F145" s="121"/>
      <c r="G145" s="122"/>
      <c r="H145" s="121"/>
      <c r="I145" s="122"/>
      <c r="J145" s="121"/>
      <c r="K145" s="124"/>
      <c r="L145" s="16"/>
      <c r="M145" s="12"/>
      <c r="N145" s="12"/>
      <c r="O145" s="12"/>
      <c r="P145" s="12"/>
      <c r="Q145" s="12"/>
      <c r="R145" s="16"/>
      <c r="S145" s="16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16" customHeight="1">
      <c r="A146" s="36">
        <v>8</v>
      </c>
      <c r="B146" s="36">
        <v>9</v>
      </c>
      <c r="C146" s="36">
        <v>2007</v>
      </c>
      <c r="D146" s="93" t="s">
        <v>286</v>
      </c>
      <c r="E146" s="40" t="s">
        <v>272</v>
      </c>
      <c r="F146" s="81" t="s">
        <v>282</v>
      </c>
      <c r="G146" s="36">
        <v>1</v>
      </c>
      <c r="H146" s="115" t="s">
        <v>272</v>
      </c>
      <c r="I146" s="36">
        <v>0</v>
      </c>
      <c r="J146" s="95" t="s">
        <v>150</v>
      </c>
      <c r="K146" s="118">
        <v>2047</v>
      </c>
      <c r="L146" s="16"/>
      <c r="M146" s="12"/>
      <c r="N146" s="12"/>
      <c r="O146" s="12"/>
      <c r="P146" s="12"/>
      <c r="Q146" s="12"/>
      <c r="R146" s="16"/>
      <c r="S146" s="16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16" customHeight="1">
      <c r="A147" s="36">
        <v>9</v>
      </c>
      <c r="B147" s="36">
        <v>9</v>
      </c>
      <c r="C147" s="36">
        <v>2007</v>
      </c>
      <c r="D147" s="93" t="s">
        <v>282</v>
      </c>
      <c r="E147" s="40" t="s">
        <v>272</v>
      </c>
      <c r="F147" s="81" t="s">
        <v>286</v>
      </c>
      <c r="G147" s="36">
        <v>2</v>
      </c>
      <c r="H147" s="115" t="s">
        <v>272</v>
      </c>
      <c r="I147" s="36">
        <v>0</v>
      </c>
      <c r="J147" s="95" t="s">
        <v>191</v>
      </c>
      <c r="K147" s="118">
        <v>4144</v>
      </c>
      <c r="L147" s="16"/>
      <c r="M147" s="12"/>
      <c r="N147" s="12"/>
      <c r="O147" s="12"/>
      <c r="P147" s="12"/>
      <c r="Q147" s="12"/>
      <c r="R147" s="16"/>
      <c r="S147" s="16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16" customHeight="1">
      <c r="A148" s="36">
        <v>13</v>
      </c>
      <c r="B148" s="36">
        <v>9</v>
      </c>
      <c r="C148" s="36">
        <v>2007</v>
      </c>
      <c r="D148" s="81" t="s">
        <v>286</v>
      </c>
      <c r="E148" s="40" t="s">
        <v>272</v>
      </c>
      <c r="F148" s="93" t="s">
        <v>282</v>
      </c>
      <c r="G148" s="36">
        <v>0</v>
      </c>
      <c r="H148" s="115" t="s">
        <v>272</v>
      </c>
      <c r="I148" s="36">
        <v>2</v>
      </c>
      <c r="J148" s="95" t="s">
        <v>151</v>
      </c>
      <c r="K148" s="118">
        <v>1661</v>
      </c>
      <c r="L148" s="16"/>
      <c r="M148" s="12"/>
      <c r="N148" s="12"/>
      <c r="O148" s="12"/>
      <c r="P148" s="12"/>
      <c r="Q148" s="12"/>
      <c r="R148" s="16"/>
      <c r="S148" s="16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16" customHeight="1">
      <c r="A149" s="36">
        <v>15</v>
      </c>
      <c r="B149" s="36">
        <v>9</v>
      </c>
      <c r="C149" s="36">
        <v>2007</v>
      </c>
      <c r="D149" s="93" t="s">
        <v>282</v>
      </c>
      <c r="E149" s="40" t="s">
        <v>272</v>
      </c>
      <c r="F149" s="81" t="s">
        <v>286</v>
      </c>
      <c r="G149" s="36">
        <v>1</v>
      </c>
      <c r="H149" s="115" t="s">
        <v>272</v>
      </c>
      <c r="I149" s="36">
        <v>0</v>
      </c>
      <c r="J149" s="95" t="s">
        <v>152</v>
      </c>
      <c r="K149" s="118">
        <v>4460</v>
      </c>
      <c r="L149" s="16"/>
      <c r="M149" s="12"/>
      <c r="N149" s="12"/>
      <c r="O149" s="12"/>
      <c r="P149" s="12"/>
      <c r="Q149" s="12"/>
      <c r="R149" s="16"/>
      <c r="S149" s="16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16" customHeight="1">
      <c r="A150" s="36"/>
      <c r="B150" s="36"/>
      <c r="C150" s="36"/>
      <c r="D150" s="81"/>
      <c r="E150" s="36"/>
      <c r="F150" s="17"/>
      <c r="G150" s="38"/>
      <c r="H150" s="115"/>
      <c r="I150" s="38"/>
      <c r="J150" s="105" t="s">
        <v>279</v>
      </c>
      <c r="K150" s="38">
        <f>SUM(K144:K149)</f>
        <v>12312</v>
      </c>
      <c r="L150" s="16"/>
      <c r="M150" s="12"/>
      <c r="N150" s="12"/>
      <c r="O150" s="12"/>
      <c r="P150" s="12"/>
      <c r="Q150" s="12"/>
      <c r="R150" s="16"/>
      <c r="S150" s="16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16" customHeight="1">
      <c r="A151" s="36"/>
      <c r="B151" s="36"/>
      <c r="C151" s="36"/>
      <c r="D151" s="93" t="s">
        <v>193</v>
      </c>
      <c r="E151" s="36"/>
      <c r="F151" s="17"/>
      <c r="G151" s="97"/>
      <c r="H151" s="94"/>
      <c r="I151" s="97"/>
      <c r="J151" s="81" t="s">
        <v>278</v>
      </c>
      <c r="K151" s="39">
        <f>PRODUCT(K150/4)</f>
        <v>3078</v>
      </c>
      <c r="L151" s="16"/>
      <c r="M151" s="12"/>
      <c r="N151" s="12"/>
      <c r="O151" s="12"/>
      <c r="P151" s="12"/>
      <c r="Q151" s="12"/>
      <c r="R151" s="16"/>
      <c r="S151" s="16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16" customHeight="1">
      <c r="A152" s="36"/>
      <c r="B152" s="36"/>
      <c r="C152" s="36"/>
      <c r="D152" s="81"/>
      <c r="E152" s="36"/>
      <c r="F152" s="81"/>
      <c r="G152" s="36"/>
      <c r="H152" s="95"/>
      <c r="I152" s="36"/>
      <c r="J152" s="95"/>
      <c r="K152" s="118"/>
      <c r="L152" s="16"/>
      <c r="M152" s="12"/>
      <c r="N152" s="12"/>
      <c r="O152" s="12"/>
      <c r="P152" s="12"/>
      <c r="Q152" s="12"/>
      <c r="R152" s="16"/>
      <c r="S152" s="16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16" customHeight="1">
      <c r="A153" s="122"/>
      <c r="B153" s="122"/>
      <c r="C153" s="122"/>
      <c r="D153" s="123"/>
      <c r="E153" s="122"/>
      <c r="F153" s="121"/>
      <c r="G153" s="122"/>
      <c r="H153" s="121"/>
      <c r="I153" s="122"/>
      <c r="J153" s="121"/>
      <c r="K153" s="124"/>
      <c r="L153" s="16"/>
      <c r="M153" s="12"/>
      <c r="N153" s="12"/>
      <c r="O153" s="12"/>
      <c r="P153" s="12"/>
      <c r="Q153" s="12"/>
      <c r="R153" s="16"/>
      <c r="S153" s="16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16" customHeight="1">
      <c r="A154" s="36">
        <v>4</v>
      </c>
      <c r="B154" s="36">
        <v>9</v>
      </c>
      <c r="C154" s="36">
        <v>2008</v>
      </c>
      <c r="D154" s="93" t="s">
        <v>286</v>
      </c>
      <c r="E154" s="40" t="s">
        <v>272</v>
      </c>
      <c r="F154" s="81" t="s">
        <v>345</v>
      </c>
      <c r="G154" s="36">
        <v>1</v>
      </c>
      <c r="H154" s="115" t="s">
        <v>272</v>
      </c>
      <c r="I154" s="36">
        <v>0</v>
      </c>
      <c r="J154" s="95" t="s">
        <v>190</v>
      </c>
      <c r="K154" s="118">
        <v>1781</v>
      </c>
      <c r="L154" s="16"/>
      <c r="M154" s="12"/>
      <c r="N154" s="12"/>
      <c r="O154" s="12"/>
      <c r="P154" s="12"/>
      <c r="Q154" s="12"/>
      <c r="R154" s="16"/>
      <c r="S154" s="16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16" customHeight="1">
      <c r="A155" s="36">
        <v>6</v>
      </c>
      <c r="B155" s="36">
        <v>9</v>
      </c>
      <c r="C155" s="36">
        <v>2008</v>
      </c>
      <c r="D155" s="93" t="s">
        <v>345</v>
      </c>
      <c r="E155" s="40" t="s">
        <v>272</v>
      </c>
      <c r="F155" s="81" t="s">
        <v>286</v>
      </c>
      <c r="G155" s="36">
        <v>2</v>
      </c>
      <c r="H155" s="115" t="s">
        <v>272</v>
      </c>
      <c r="I155" s="36">
        <v>1</v>
      </c>
      <c r="J155" s="95" t="s">
        <v>361</v>
      </c>
      <c r="K155" s="118">
        <v>2645</v>
      </c>
      <c r="L155" s="16"/>
      <c r="M155" s="12"/>
      <c r="N155" s="12"/>
      <c r="O155" s="12"/>
      <c r="P155" s="12"/>
      <c r="Q155" s="12"/>
      <c r="R155" s="16"/>
      <c r="S155" s="16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16" customHeight="1">
      <c r="A156" s="36">
        <v>7</v>
      </c>
      <c r="B156" s="36">
        <v>9</v>
      </c>
      <c r="C156" s="36">
        <v>2008</v>
      </c>
      <c r="D156" s="93" t="s">
        <v>286</v>
      </c>
      <c r="E156" s="40" t="s">
        <v>272</v>
      </c>
      <c r="F156" s="81" t="s">
        <v>345</v>
      </c>
      <c r="G156" s="36">
        <v>2</v>
      </c>
      <c r="H156" s="115" t="s">
        <v>272</v>
      </c>
      <c r="I156" s="36">
        <v>1</v>
      </c>
      <c r="J156" s="95" t="s">
        <v>153</v>
      </c>
      <c r="K156" s="118">
        <v>2930</v>
      </c>
      <c r="L156" s="16"/>
      <c r="M156" s="12"/>
      <c r="N156" s="12"/>
      <c r="O156" s="12"/>
      <c r="P156" s="12"/>
      <c r="Q156" s="12"/>
      <c r="R156" s="16"/>
      <c r="S156" s="16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16" customHeight="1">
      <c r="A157" s="36">
        <v>13</v>
      </c>
      <c r="B157" s="36">
        <v>9</v>
      </c>
      <c r="C157" s="36">
        <v>2008</v>
      </c>
      <c r="D157" s="93" t="s">
        <v>345</v>
      </c>
      <c r="E157" s="40" t="s">
        <v>272</v>
      </c>
      <c r="F157" s="81" t="s">
        <v>286</v>
      </c>
      <c r="G157" s="36">
        <v>2</v>
      </c>
      <c r="H157" s="115" t="s">
        <v>272</v>
      </c>
      <c r="I157" s="36">
        <v>0</v>
      </c>
      <c r="J157" s="95" t="s">
        <v>70</v>
      </c>
      <c r="K157" s="118">
        <v>3512</v>
      </c>
      <c r="L157" s="16"/>
      <c r="M157" s="12"/>
      <c r="N157" s="12"/>
      <c r="O157" s="12"/>
      <c r="P157" s="12"/>
      <c r="Q157" s="12"/>
      <c r="R157" s="16"/>
      <c r="S157" s="16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16" customHeight="1">
      <c r="A158" s="36">
        <v>14</v>
      </c>
      <c r="B158" s="36">
        <v>9</v>
      </c>
      <c r="C158" s="36">
        <v>2008</v>
      </c>
      <c r="D158" s="81" t="s">
        <v>286</v>
      </c>
      <c r="E158" s="40" t="s">
        <v>272</v>
      </c>
      <c r="F158" s="93" t="s">
        <v>345</v>
      </c>
      <c r="G158" s="36">
        <v>0</v>
      </c>
      <c r="H158" s="115" t="s">
        <v>272</v>
      </c>
      <c r="I158" s="36">
        <v>2</v>
      </c>
      <c r="J158" s="95" t="s">
        <v>173</v>
      </c>
      <c r="K158" s="118">
        <v>3811</v>
      </c>
      <c r="L158" s="16"/>
      <c r="M158" s="12"/>
      <c r="N158" s="12"/>
      <c r="O158" s="12"/>
      <c r="P158" s="12"/>
      <c r="Q158" s="12"/>
      <c r="R158" s="16"/>
      <c r="S158" s="16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16" customHeight="1">
      <c r="A159" s="36"/>
      <c r="B159" s="36"/>
      <c r="C159" s="36"/>
      <c r="D159" s="81"/>
      <c r="E159" s="36"/>
      <c r="F159" s="17"/>
      <c r="G159" s="38"/>
      <c r="H159" s="115"/>
      <c r="I159" s="38"/>
      <c r="J159" s="105" t="s">
        <v>279</v>
      </c>
      <c r="K159" s="38">
        <f>SUM(K154:K158)</f>
        <v>14679</v>
      </c>
      <c r="L159" s="16"/>
      <c r="M159" s="12"/>
      <c r="N159" s="12"/>
      <c r="O159" s="12"/>
      <c r="P159" s="12"/>
      <c r="Q159" s="12"/>
      <c r="R159" s="16"/>
      <c r="S159" s="16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16" customHeight="1">
      <c r="A160" s="36"/>
      <c r="B160" s="36"/>
      <c r="C160" s="36"/>
      <c r="D160" s="93" t="s">
        <v>194</v>
      </c>
      <c r="E160" s="36"/>
      <c r="F160" s="17"/>
      <c r="G160" s="97"/>
      <c r="H160" s="94"/>
      <c r="I160" s="97"/>
      <c r="J160" s="81" t="s">
        <v>278</v>
      </c>
      <c r="K160" s="39">
        <f>PRODUCT(K159/5)</f>
        <v>2935.8</v>
      </c>
      <c r="L160" s="16"/>
      <c r="M160" s="12"/>
      <c r="N160" s="12"/>
      <c r="O160" s="12"/>
      <c r="P160" s="12"/>
      <c r="Q160" s="12"/>
      <c r="R160" s="16"/>
      <c r="S160" s="16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16" customHeight="1">
      <c r="A161" s="95"/>
      <c r="B161" s="95"/>
      <c r="C161" s="95"/>
      <c r="D161" s="95"/>
      <c r="E161" s="95"/>
      <c r="F161" s="95"/>
      <c r="G161" s="36"/>
      <c r="H161" s="95"/>
      <c r="I161" s="36"/>
      <c r="J161" s="95"/>
      <c r="K161" s="36"/>
      <c r="L161" s="16"/>
      <c r="M161" s="12"/>
      <c r="N161" s="12"/>
      <c r="O161" s="12"/>
      <c r="P161" s="12"/>
      <c r="Q161" s="12"/>
      <c r="R161" s="16"/>
      <c r="S161" s="16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16" customHeight="1">
      <c r="A162" s="122"/>
      <c r="B162" s="122"/>
      <c r="C162" s="122"/>
      <c r="D162" s="123"/>
      <c r="E162" s="122"/>
      <c r="F162" s="121"/>
      <c r="G162" s="122"/>
      <c r="H162" s="121"/>
      <c r="I162" s="122"/>
      <c r="J162" s="121"/>
      <c r="K162" s="124"/>
      <c r="L162" s="16"/>
      <c r="M162" s="12"/>
      <c r="N162" s="12"/>
      <c r="O162" s="12"/>
      <c r="P162" s="12"/>
      <c r="Q162" s="12"/>
      <c r="R162" s="16"/>
      <c r="S162" s="16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16" customHeight="1">
      <c r="A163" s="36">
        <v>5</v>
      </c>
      <c r="B163" s="36">
        <v>9</v>
      </c>
      <c r="C163" s="36">
        <v>2009</v>
      </c>
      <c r="D163" s="81" t="s">
        <v>158</v>
      </c>
      <c r="E163" s="40" t="s">
        <v>272</v>
      </c>
      <c r="F163" s="93" t="s">
        <v>286</v>
      </c>
      <c r="G163" s="36">
        <v>1</v>
      </c>
      <c r="H163" s="40" t="s">
        <v>272</v>
      </c>
      <c r="I163" s="36">
        <v>2</v>
      </c>
      <c r="J163" s="116" t="s">
        <v>480</v>
      </c>
      <c r="K163" s="36">
        <v>4183</v>
      </c>
      <c r="L163" s="16"/>
      <c r="M163" s="12"/>
      <c r="N163" s="12"/>
      <c r="O163" s="12"/>
      <c r="P163" s="12"/>
      <c r="Q163" s="12"/>
      <c r="R163" s="16"/>
      <c r="S163" s="16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16" customHeight="1">
      <c r="A164" s="36">
        <v>6</v>
      </c>
      <c r="B164" s="36">
        <v>9</v>
      </c>
      <c r="C164" s="36">
        <v>2009</v>
      </c>
      <c r="D164" s="81" t="s">
        <v>286</v>
      </c>
      <c r="E164" s="40" t="s">
        <v>272</v>
      </c>
      <c r="F164" s="93" t="s">
        <v>158</v>
      </c>
      <c r="G164" s="36">
        <v>0</v>
      </c>
      <c r="H164" s="40" t="s">
        <v>272</v>
      </c>
      <c r="I164" s="36">
        <v>1</v>
      </c>
      <c r="J164" s="116" t="s">
        <v>99</v>
      </c>
      <c r="K164" s="36">
        <v>2090</v>
      </c>
      <c r="L164" s="16"/>
      <c r="M164" s="36"/>
      <c r="N164" s="12"/>
      <c r="O164" s="12"/>
      <c r="P164" s="12"/>
      <c r="Q164" s="12"/>
      <c r="R164" s="16"/>
      <c r="S164" s="16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16" customHeight="1">
      <c r="A165" s="36">
        <v>12</v>
      </c>
      <c r="B165" s="36">
        <v>9</v>
      </c>
      <c r="C165" s="36">
        <v>2009</v>
      </c>
      <c r="D165" s="95" t="s">
        <v>158</v>
      </c>
      <c r="E165" s="40" t="s">
        <v>272</v>
      </c>
      <c r="F165" s="98" t="s">
        <v>286</v>
      </c>
      <c r="G165" s="36">
        <v>0</v>
      </c>
      <c r="H165" s="40" t="s">
        <v>272</v>
      </c>
      <c r="I165" s="36">
        <v>1</v>
      </c>
      <c r="J165" s="116" t="s">
        <v>163</v>
      </c>
      <c r="K165" s="36">
        <v>5615</v>
      </c>
      <c r="L165" s="16"/>
      <c r="M165" s="36"/>
      <c r="N165" s="12"/>
      <c r="O165" s="12"/>
      <c r="P165" s="12"/>
      <c r="Q165" s="12"/>
      <c r="R165" s="16"/>
      <c r="S165" s="16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6" customHeight="1">
      <c r="A166" s="36">
        <v>13</v>
      </c>
      <c r="B166" s="36">
        <v>9</v>
      </c>
      <c r="C166" s="36">
        <v>2009</v>
      </c>
      <c r="D166" s="98" t="s">
        <v>286</v>
      </c>
      <c r="E166" s="40" t="s">
        <v>272</v>
      </c>
      <c r="F166" s="95" t="s">
        <v>158</v>
      </c>
      <c r="G166" s="36">
        <v>2</v>
      </c>
      <c r="H166" s="40" t="s">
        <v>272</v>
      </c>
      <c r="I166" s="36">
        <v>0</v>
      </c>
      <c r="J166" s="116" t="s">
        <v>330</v>
      </c>
      <c r="K166" s="36">
        <v>3816</v>
      </c>
      <c r="L166" s="16"/>
      <c r="M166" s="36"/>
      <c r="N166" s="12"/>
      <c r="O166" s="12"/>
      <c r="P166" s="12"/>
      <c r="Q166" s="12"/>
      <c r="R166" s="16"/>
      <c r="S166" s="16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16" customHeight="1">
      <c r="A167" s="36"/>
      <c r="B167" s="36"/>
      <c r="C167" s="36"/>
      <c r="D167" s="81"/>
      <c r="E167" s="36"/>
      <c r="F167" s="17"/>
      <c r="G167" s="38"/>
      <c r="H167" s="115"/>
      <c r="I167" s="38"/>
      <c r="J167" s="105" t="s">
        <v>279</v>
      </c>
      <c r="K167" s="38">
        <f>SUM(K163:K166)</f>
        <v>15704</v>
      </c>
      <c r="L167" s="16"/>
      <c r="M167" s="36"/>
      <c r="N167" s="12"/>
      <c r="O167" s="12"/>
      <c r="P167" s="12"/>
      <c r="Q167" s="12"/>
      <c r="R167" s="16"/>
      <c r="S167" s="16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16" customHeight="1">
      <c r="A168" s="36"/>
      <c r="B168" s="36"/>
      <c r="C168" s="36"/>
      <c r="D168" s="93" t="s">
        <v>284</v>
      </c>
      <c r="E168" s="36"/>
      <c r="F168" s="17"/>
      <c r="G168" s="97"/>
      <c r="H168" s="94"/>
      <c r="I168" s="97"/>
      <c r="J168" s="81" t="s">
        <v>278</v>
      </c>
      <c r="K168" s="39">
        <f>PRODUCT(K167/5)</f>
        <v>3140.8</v>
      </c>
      <c r="L168" s="16"/>
      <c r="M168" s="12"/>
      <c r="N168" s="12"/>
      <c r="O168" s="12"/>
      <c r="P168" s="12"/>
      <c r="Q168" s="12"/>
      <c r="R168" s="16"/>
      <c r="S168" s="16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16" customHeight="1">
      <c r="A169" s="36"/>
      <c r="B169" s="36"/>
      <c r="C169" s="36"/>
      <c r="D169" s="81"/>
      <c r="E169" s="36"/>
      <c r="F169" s="81"/>
      <c r="G169" s="36"/>
      <c r="H169" s="95"/>
      <c r="I169" s="36"/>
      <c r="J169" s="118"/>
      <c r="K169" s="36"/>
      <c r="L169" s="16"/>
      <c r="M169" s="12"/>
      <c r="N169" s="12"/>
      <c r="O169" s="12"/>
      <c r="P169" s="12"/>
      <c r="Q169" s="12"/>
      <c r="R169" s="16"/>
      <c r="S169" s="16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16" customHeight="1">
      <c r="A170" s="122"/>
      <c r="B170" s="122"/>
      <c r="C170" s="122"/>
      <c r="D170" s="123"/>
      <c r="E170" s="122"/>
      <c r="F170" s="121"/>
      <c r="G170" s="122"/>
      <c r="H170" s="121"/>
      <c r="I170" s="122"/>
      <c r="J170" s="121"/>
      <c r="K170" s="124"/>
      <c r="L170" s="16"/>
      <c r="M170" s="12"/>
      <c r="N170" s="12"/>
      <c r="O170" s="12"/>
      <c r="P170" s="12"/>
      <c r="Q170" s="12"/>
      <c r="R170" s="16"/>
      <c r="S170" s="16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16" customHeight="1">
      <c r="A171" s="36">
        <v>4</v>
      </c>
      <c r="B171" s="36">
        <v>9</v>
      </c>
      <c r="C171" s="36">
        <v>2010</v>
      </c>
      <c r="D171" s="81" t="s">
        <v>158</v>
      </c>
      <c r="E171" s="40" t="s">
        <v>272</v>
      </c>
      <c r="F171" s="93" t="s">
        <v>197</v>
      </c>
      <c r="G171" s="36">
        <v>1</v>
      </c>
      <c r="H171" s="40" t="s">
        <v>272</v>
      </c>
      <c r="I171" s="36">
        <v>2</v>
      </c>
      <c r="J171" s="81" t="s">
        <v>490</v>
      </c>
      <c r="K171" s="36">
        <v>4368</v>
      </c>
      <c r="L171" s="16"/>
      <c r="M171" s="12"/>
      <c r="N171" s="12"/>
      <c r="O171" s="12"/>
      <c r="P171" s="12"/>
      <c r="Q171" s="12"/>
      <c r="R171" s="16"/>
      <c r="S171" s="16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16" customHeight="1">
      <c r="A172" s="36">
        <v>5</v>
      </c>
      <c r="B172" s="36">
        <v>9</v>
      </c>
      <c r="C172" s="36">
        <v>2010</v>
      </c>
      <c r="D172" s="93" t="s">
        <v>197</v>
      </c>
      <c r="E172" s="40" t="s">
        <v>272</v>
      </c>
      <c r="F172" s="81" t="s">
        <v>158</v>
      </c>
      <c r="G172" s="36">
        <v>2</v>
      </c>
      <c r="H172" s="40" t="s">
        <v>272</v>
      </c>
      <c r="I172" s="36">
        <v>1</v>
      </c>
      <c r="J172" s="81" t="s">
        <v>491</v>
      </c>
      <c r="K172" s="36">
        <v>5216</v>
      </c>
      <c r="L172" s="16"/>
      <c r="M172" s="12"/>
      <c r="N172" s="12"/>
      <c r="O172" s="12"/>
      <c r="P172" s="12"/>
      <c r="Q172" s="12"/>
      <c r="R172" s="16"/>
      <c r="S172" s="16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16" customHeight="1">
      <c r="A173" s="36">
        <v>11</v>
      </c>
      <c r="B173" s="36">
        <v>9</v>
      </c>
      <c r="C173" s="36">
        <v>2010</v>
      </c>
      <c r="D173" s="93" t="s">
        <v>158</v>
      </c>
      <c r="E173" s="40" t="s">
        <v>272</v>
      </c>
      <c r="F173" s="81" t="s">
        <v>197</v>
      </c>
      <c r="G173" s="36">
        <v>2</v>
      </c>
      <c r="H173" s="40" t="s">
        <v>272</v>
      </c>
      <c r="I173" s="36">
        <v>0</v>
      </c>
      <c r="J173" s="81" t="s">
        <v>311</v>
      </c>
      <c r="K173" s="36">
        <v>5648</v>
      </c>
      <c r="L173" s="16"/>
      <c r="M173" s="12"/>
      <c r="N173" s="12"/>
      <c r="O173" s="12"/>
      <c r="P173" s="12"/>
      <c r="Q173" s="12"/>
      <c r="R173" s="16"/>
      <c r="S173" s="16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16" customHeight="1">
      <c r="A174" s="36">
        <v>12</v>
      </c>
      <c r="B174" s="36">
        <v>9</v>
      </c>
      <c r="C174" s="36">
        <v>2010</v>
      </c>
      <c r="D174" s="93" t="s">
        <v>197</v>
      </c>
      <c r="E174" s="40" t="s">
        <v>272</v>
      </c>
      <c r="F174" s="81" t="s">
        <v>158</v>
      </c>
      <c r="G174" s="36">
        <v>1</v>
      </c>
      <c r="H174" s="40" t="s">
        <v>272</v>
      </c>
      <c r="I174" s="36">
        <v>0</v>
      </c>
      <c r="J174" s="81" t="s">
        <v>492</v>
      </c>
      <c r="K174" s="36">
        <v>4491</v>
      </c>
      <c r="L174" s="16"/>
      <c r="M174" s="12"/>
      <c r="N174" s="12"/>
      <c r="O174" s="12"/>
      <c r="P174" s="12"/>
      <c r="Q174" s="12"/>
      <c r="R174" s="16"/>
      <c r="S174" s="16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16" customHeight="1">
      <c r="A175" s="36"/>
      <c r="B175" s="36"/>
      <c r="C175" s="36"/>
      <c r="D175" s="81"/>
      <c r="E175" s="36"/>
      <c r="F175" s="17"/>
      <c r="G175" s="38"/>
      <c r="H175" s="115"/>
      <c r="I175" s="38"/>
      <c r="J175" s="105" t="s">
        <v>279</v>
      </c>
      <c r="K175" s="38">
        <f>SUM(K170:K174)</f>
        <v>19723</v>
      </c>
      <c r="L175" s="16"/>
      <c r="M175" s="12"/>
      <c r="N175" s="12"/>
      <c r="O175" s="12"/>
      <c r="P175" s="12"/>
      <c r="Q175" s="12"/>
      <c r="R175" s="16"/>
      <c r="S175" s="16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16" customHeight="1">
      <c r="A176" s="36"/>
      <c r="B176" s="36"/>
      <c r="C176" s="36"/>
      <c r="D176" s="93" t="s">
        <v>493</v>
      </c>
      <c r="E176" s="36"/>
      <c r="F176" s="17"/>
      <c r="G176" s="97"/>
      <c r="H176" s="94"/>
      <c r="I176" s="97"/>
      <c r="J176" s="81" t="s">
        <v>278</v>
      </c>
      <c r="K176" s="39">
        <f>PRODUCT(K175/4)</f>
        <v>4930.75</v>
      </c>
      <c r="L176" s="16"/>
      <c r="M176" s="12"/>
      <c r="N176" s="12"/>
      <c r="O176" s="12"/>
      <c r="P176" s="12"/>
      <c r="Q176" s="12"/>
      <c r="R176" s="16"/>
      <c r="S176" s="16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16" customHeight="1">
      <c r="A177" s="36"/>
      <c r="B177" s="36"/>
      <c r="C177" s="36"/>
      <c r="D177" s="81"/>
      <c r="E177" s="36"/>
      <c r="F177" s="81"/>
      <c r="G177" s="36"/>
      <c r="H177" s="95"/>
      <c r="I177" s="36"/>
      <c r="J177" s="118"/>
      <c r="K177" s="36"/>
      <c r="L177" s="16"/>
      <c r="M177" s="12"/>
      <c r="N177" s="12"/>
      <c r="O177" s="12"/>
      <c r="P177" s="12"/>
      <c r="Q177" s="12"/>
      <c r="R177" s="16"/>
      <c r="S177" s="16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16" customHeight="1">
      <c r="A178" s="122"/>
      <c r="B178" s="122"/>
      <c r="C178" s="122"/>
      <c r="D178" s="123"/>
      <c r="E178" s="122"/>
      <c r="F178" s="121"/>
      <c r="G178" s="122"/>
      <c r="H178" s="121"/>
      <c r="I178" s="122"/>
      <c r="J178" s="121"/>
      <c r="K178" s="124"/>
      <c r="L178" s="16"/>
      <c r="M178" s="12"/>
      <c r="N178" s="12"/>
      <c r="O178" s="12"/>
      <c r="P178" s="12"/>
      <c r="Q178" s="12"/>
      <c r="R178" s="16"/>
      <c r="S178" s="16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16" customHeight="1">
      <c r="A179" s="36">
        <v>3</v>
      </c>
      <c r="B179" s="36">
        <v>9</v>
      </c>
      <c r="C179" s="36">
        <v>2011</v>
      </c>
      <c r="D179" s="81" t="s">
        <v>286</v>
      </c>
      <c r="E179" s="36" t="s">
        <v>272</v>
      </c>
      <c r="F179" s="93" t="s">
        <v>197</v>
      </c>
      <c r="G179" s="36">
        <v>1</v>
      </c>
      <c r="H179" s="95" t="s">
        <v>272</v>
      </c>
      <c r="I179" s="36">
        <v>2</v>
      </c>
      <c r="J179" s="116" t="s">
        <v>521</v>
      </c>
      <c r="K179" s="36">
        <v>3622</v>
      </c>
      <c r="L179" s="16"/>
      <c r="M179" s="12"/>
      <c r="N179" s="12"/>
      <c r="O179" s="12"/>
      <c r="P179" s="12"/>
      <c r="Q179" s="12"/>
      <c r="R179" s="16"/>
      <c r="S179" s="16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16" customHeight="1">
      <c r="A180" s="36">
        <v>4</v>
      </c>
      <c r="B180" s="36">
        <v>9</v>
      </c>
      <c r="C180" s="36">
        <v>2011</v>
      </c>
      <c r="D180" s="81" t="s">
        <v>197</v>
      </c>
      <c r="E180" s="36" t="s">
        <v>272</v>
      </c>
      <c r="F180" s="93" t="s">
        <v>286</v>
      </c>
      <c r="G180" s="36">
        <v>0</v>
      </c>
      <c r="H180" s="95" t="s">
        <v>272</v>
      </c>
      <c r="I180" s="36">
        <v>1</v>
      </c>
      <c r="J180" s="116" t="s">
        <v>375</v>
      </c>
      <c r="K180" s="36">
        <v>4491</v>
      </c>
      <c r="L180" s="16"/>
      <c r="M180" s="12"/>
      <c r="N180" s="12"/>
      <c r="O180" s="12"/>
      <c r="P180" s="12"/>
      <c r="Q180" s="12"/>
      <c r="R180" s="16"/>
      <c r="S180" s="16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16" customHeight="1">
      <c r="A181" s="36">
        <v>10</v>
      </c>
      <c r="B181" s="36">
        <v>9</v>
      </c>
      <c r="C181" s="36">
        <v>2011</v>
      </c>
      <c r="D181" s="81" t="s">
        <v>286</v>
      </c>
      <c r="E181" s="36" t="s">
        <v>272</v>
      </c>
      <c r="F181" s="93" t="s">
        <v>197</v>
      </c>
      <c r="G181" s="36">
        <v>1</v>
      </c>
      <c r="H181" s="95" t="s">
        <v>272</v>
      </c>
      <c r="I181" s="36">
        <v>2</v>
      </c>
      <c r="J181" s="116" t="s">
        <v>522</v>
      </c>
      <c r="K181" s="36">
        <v>3918</v>
      </c>
      <c r="L181" s="16"/>
      <c r="M181" s="12"/>
      <c r="N181" s="12"/>
      <c r="O181" s="12"/>
      <c r="P181" s="12"/>
      <c r="Q181" s="12"/>
      <c r="R181" s="16"/>
      <c r="S181" s="16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16" customHeight="1">
      <c r="A182" s="36">
        <v>11</v>
      </c>
      <c r="B182" s="36">
        <v>9</v>
      </c>
      <c r="C182" s="36">
        <v>2011</v>
      </c>
      <c r="D182" s="81" t="s">
        <v>197</v>
      </c>
      <c r="E182" s="36" t="s">
        <v>272</v>
      </c>
      <c r="F182" s="93" t="s">
        <v>286</v>
      </c>
      <c r="G182" s="36">
        <v>0</v>
      </c>
      <c r="H182" s="95" t="s">
        <v>272</v>
      </c>
      <c r="I182" s="36">
        <v>1</v>
      </c>
      <c r="J182" s="116" t="s">
        <v>523</v>
      </c>
      <c r="K182" s="36">
        <v>4330</v>
      </c>
      <c r="L182" s="16"/>
      <c r="M182" s="12"/>
      <c r="N182" s="12"/>
      <c r="O182" s="12"/>
      <c r="P182" s="12"/>
      <c r="Q182" s="12"/>
      <c r="R182" s="16"/>
      <c r="S182" s="16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16" customHeight="1">
      <c r="A183" s="36">
        <v>17</v>
      </c>
      <c r="B183" s="36">
        <v>9</v>
      </c>
      <c r="C183" s="36">
        <v>2011</v>
      </c>
      <c r="D183" s="93" t="s">
        <v>286</v>
      </c>
      <c r="E183" s="36" t="s">
        <v>272</v>
      </c>
      <c r="F183" s="81" t="s">
        <v>197</v>
      </c>
      <c r="G183" s="36">
        <v>2</v>
      </c>
      <c r="H183" s="95" t="s">
        <v>272</v>
      </c>
      <c r="I183" s="36">
        <v>0</v>
      </c>
      <c r="J183" s="116" t="s">
        <v>503</v>
      </c>
      <c r="K183" s="36">
        <v>5480</v>
      </c>
      <c r="L183" s="16"/>
      <c r="M183" s="12"/>
      <c r="N183" s="12"/>
      <c r="O183" s="12"/>
      <c r="P183" s="12"/>
      <c r="Q183" s="12"/>
      <c r="R183" s="16"/>
      <c r="S183" s="16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16" customHeight="1">
      <c r="A184" s="36"/>
      <c r="B184" s="36"/>
      <c r="C184" s="36"/>
      <c r="D184" s="81"/>
      <c r="E184" s="36"/>
      <c r="F184" s="81"/>
      <c r="G184" s="36"/>
      <c r="H184" s="95"/>
      <c r="I184" s="36"/>
      <c r="J184" s="105" t="s">
        <v>279</v>
      </c>
      <c r="K184" s="38">
        <f>SUM(K179:K183)</f>
        <v>21841</v>
      </c>
      <c r="L184" s="16"/>
      <c r="M184" s="12"/>
      <c r="N184" s="12"/>
      <c r="O184" s="12"/>
      <c r="P184" s="12"/>
      <c r="Q184" s="12"/>
      <c r="R184" s="16"/>
      <c r="S184" s="16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16" customHeight="1">
      <c r="A185" s="36"/>
      <c r="B185" s="36"/>
      <c r="C185" s="36"/>
      <c r="D185" s="93" t="s">
        <v>154</v>
      </c>
      <c r="E185" s="36"/>
      <c r="F185" s="81"/>
      <c r="G185" s="36"/>
      <c r="H185" s="95"/>
      <c r="I185" s="36"/>
      <c r="J185" s="81" t="s">
        <v>278</v>
      </c>
      <c r="K185" s="39">
        <f>PRODUCT(K184/5)</f>
        <v>4368.2</v>
      </c>
      <c r="L185" s="16"/>
      <c r="M185" s="12"/>
      <c r="N185" s="12"/>
      <c r="O185" s="12"/>
      <c r="P185" s="12"/>
      <c r="Q185" s="12"/>
      <c r="R185" s="16"/>
      <c r="S185" s="16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16" customHeight="1">
      <c r="A186" s="36"/>
      <c r="B186" s="36"/>
      <c r="C186" s="36"/>
      <c r="D186" s="81"/>
      <c r="E186" s="36"/>
      <c r="F186" s="81"/>
      <c r="G186" s="36"/>
      <c r="H186" s="95"/>
      <c r="I186" s="36"/>
      <c r="J186" s="118"/>
      <c r="K186" s="36"/>
      <c r="L186" s="16"/>
      <c r="M186" s="12"/>
      <c r="N186" s="12"/>
      <c r="O186" s="12"/>
      <c r="P186" s="12"/>
      <c r="Q186" s="12"/>
      <c r="R186" s="16"/>
      <c r="S186" s="16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16" customHeight="1">
      <c r="A187" s="122"/>
      <c r="B187" s="122"/>
      <c r="C187" s="122"/>
      <c r="D187" s="123"/>
      <c r="E187" s="122"/>
      <c r="F187" s="121"/>
      <c r="G187" s="122"/>
      <c r="H187" s="121"/>
      <c r="I187" s="122"/>
      <c r="J187" s="121"/>
      <c r="K187" s="124"/>
      <c r="L187" s="16"/>
      <c r="M187" s="12"/>
      <c r="N187" s="12"/>
      <c r="O187" s="12"/>
      <c r="P187" s="12"/>
      <c r="Q187" s="12"/>
      <c r="R187" s="16"/>
      <c r="S187" s="16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16" customHeight="1">
      <c r="A188" s="16">
        <v>1</v>
      </c>
      <c r="B188" s="16">
        <v>9</v>
      </c>
      <c r="C188" s="16">
        <v>2012</v>
      </c>
      <c r="D188" s="132" t="s">
        <v>286</v>
      </c>
      <c r="E188" s="49" t="s">
        <v>272</v>
      </c>
      <c r="F188" s="129" t="s">
        <v>197</v>
      </c>
      <c r="G188" s="16">
        <v>2</v>
      </c>
      <c r="H188" s="131" t="s">
        <v>272</v>
      </c>
      <c r="I188" s="16">
        <v>1</v>
      </c>
      <c r="J188" s="17" t="s">
        <v>544</v>
      </c>
      <c r="K188" s="16">
        <v>2642</v>
      </c>
      <c r="L188" s="16"/>
      <c r="M188" s="12"/>
      <c r="N188" s="12"/>
      <c r="O188" s="12"/>
      <c r="P188" s="12"/>
      <c r="Q188" s="12"/>
      <c r="R188" s="16"/>
      <c r="S188" s="16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16" customHeight="1">
      <c r="A189" s="16">
        <v>2</v>
      </c>
      <c r="B189" s="16">
        <v>9</v>
      </c>
      <c r="C189" s="16">
        <v>2012</v>
      </c>
      <c r="D189" s="129" t="s">
        <v>197</v>
      </c>
      <c r="E189" s="49" t="s">
        <v>272</v>
      </c>
      <c r="F189" s="132" t="s">
        <v>286</v>
      </c>
      <c r="G189" s="16">
        <v>1</v>
      </c>
      <c r="H189" s="131" t="s">
        <v>272</v>
      </c>
      <c r="I189" s="16">
        <v>2</v>
      </c>
      <c r="J189" s="17" t="s">
        <v>546</v>
      </c>
      <c r="K189" s="16">
        <v>3472</v>
      </c>
      <c r="L189" s="16"/>
      <c r="M189" s="12"/>
      <c r="N189" s="12"/>
      <c r="O189" s="12"/>
      <c r="P189" s="12"/>
      <c r="Q189" s="12"/>
      <c r="R189" s="16"/>
      <c r="S189" s="16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16" customHeight="1">
      <c r="A190" s="16">
        <v>8</v>
      </c>
      <c r="B190" s="16">
        <v>9</v>
      </c>
      <c r="C190" s="16">
        <v>2012</v>
      </c>
      <c r="D190" s="132" t="s">
        <v>286</v>
      </c>
      <c r="E190" s="49" t="s">
        <v>272</v>
      </c>
      <c r="F190" s="129" t="s">
        <v>197</v>
      </c>
      <c r="G190" s="16">
        <v>2</v>
      </c>
      <c r="H190" s="131" t="s">
        <v>272</v>
      </c>
      <c r="I190" s="16">
        <v>0</v>
      </c>
      <c r="J190" s="17" t="s">
        <v>159</v>
      </c>
      <c r="K190" s="16">
        <v>3940</v>
      </c>
      <c r="L190" s="16"/>
      <c r="M190" s="12"/>
      <c r="N190" s="12"/>
      <c r="O190" s="12"/>
      <c r="P190" s="12"/>
      <c r="Q190" s="12"/>
      <c r="R190" s="16"/>
      <c r="S190" s="16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ht="16" customHeight="1">
      <c r="A191" s="36"/>
      <c r="B191" s="36"/>
      <c r="C191" s="36"/>
      <c r="D191" s="81"/>
      <c r="E191" s="36"/>
      <c r="F191" s="81"/>
      <c r="G191" s="36"/>
      <c r="H191" s="95"/>
      <c r="I191" s="36"/>
      <c r="J191" s="101" t="s">
        <v>279</v>
      </c>
      <c r="K191" s="38">
        <f>SUM(K188:K190)</f>
        <v>10054</v>
      </c>
      <c r="L191" s="16"/>
      <c r="M191" s="12"/>
      <c r="N191" s="12"/>
      <c r="O191" s="12"/>
      <c r="P191" s="12"/>
      <c r="Q191" s="12"/>
      <c r="R191" s="16"/>
      <c r="S191" s="16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ht="16" customHeight="1">
      <c r="A192" s="36"/>
      <c r="B192" s="36"/>
      <c r="C192" s="36"/>
      <c r="D192" s="93" t="s">
        <v>343</v>
      </c>
      <c r="E192" s="36"/>
      <c r="F192" s="81"/>
      <c r="G192" s="36"/>
      <c r="H192" s="95"/>
      <c r="I192" s="36"/>
      <c r="J192" s="81" t="s">
        <v>278</v>
      </c>
      <c r="K192" s="39">
        <f>PRODUCT(K191/3)</f>
        <v>3351.3333333333335</v>
      </c>
      <c r="L192" s="16"/>
      <c r="M192" s="12"/>
      <c r="N192" s="12"/>
      <c r="O192" s="12"/>
      <c r="P192" s="12"/>
      <c r="Q192" s="12"/>
      <c r="R192" s="16"/>
      <c r="S192" s="16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ht="16" customHeight="1">
      <c r="A193" s="36"/>
      <c r="B193" s="36"/>
      <c r="C193" s="36"/>
      <c r="D193" s="81"/>
      <c r="E193" s="36"/>
      <c r="F193" s="81"/>
      <c r="G193" s="36"/>
      <c r="H193" s="95"/>
      <c r="I193" s="36"/>
      <c r="J193" s="118"/>
      <c r="K193" s="36"/>
      <c r="L193" s="16"/>
      <c r="M193" s="12"/>
      <c r="N193" s="12"/>
      <c r="O193" s="12"/>
      <c r="P193" s="12"/>
      <c r="Q193" s="12"/>
      <c r="R193" s="16"/>
      <c r="S193" s="16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ht="15.75" customHeight="1">
      <c r="A194" s="122"/>
      <c r="B194" s="122"/>
      <c r="C194" s="122"/>
      <c r="D194" s="123"/>
      <c r="E194" s="122"/>
      <c r="F194" s="121"/>
      <c r="G194" s="122"/>
      <c r="H194" s="121"/>
      <c r="I194" s="122"/>
      <c r="J194" s="121"/>
      <c r="K194" s="124"/>
      <c r="L194" s="16"/>
      <c r="M194" s="12"/>
      <c r="N194" s="12"/>
      <c r="O194" s="12"/>
      <c r="P194" s="12"/>
      <c r="Q194" s="12"/>
      <c r="R194" s="16"/>
      <c r="S194" s="16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ht="16" customHeight="1">
      <c r="A195" s="16">
        <v>1</v>
      </c>
      <c r="B195" s="16">
        <v>9</v>
      </c>
      <c r="C195" s="16">
        <v>2013</v>
      </c>
      <c r="D195" s="132" t="s">
        <v>286</v>
      </c>
      <c r="E195" s="49" t="s">
        <v>272</v>
      </c>
      <c r="F195" s="129" t="s">
        <v>197</v>
      </c>
      <c r="G195" s="16">
        <v>2</v>
      </c>
      <c r="H195" s="131" t="s">
        <v>272</v>
      </c>
      <c r="I195" s="16">
        <v>1</v>
      </c>
      <c r="J195" s="17" t="s">
        <v>561</v>
      </c>
      <c r="K195" s="16">
        <v>3406</v>
      </c>
      <c r="L195" s="16"/>
      <c r="M195" s="12"/>
      <c r="N195" s="12"/>
      <c r="O195" s="12"/>
      <c r="P195" s="12"/>
      <c r="Q195" s="12"/>
      <c r="R195" s="16"/>
      <c r="S195" s="16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ht="16" customHeight="1">
      <c r="A196" s="16">
        <v>7</v>
      </c>
      <c r="B196" s="16">
        <v>9</v>
      </c>
      <c r="C196" s="16">
        <v>2013</v>
      </c>
      <c r="D196" s="129" t="s">
        <v>197</v>
      </c>
      <c r="E196" s="49" t="s">
        <v>272</v>
      </c>
      <c r="F196" s="132" t="s">
        <v>286</v>
      </c>
      <c r="G196" s="16">
        <v>0</v>
      </c>
      <c r="H196" s="131" t="s">
        <v>272</v>
      </c>
      <c r="I196" s="16">
        <v>2</v>
      </c>
      <c r="J196" s="17" t="s">
        <v>331</v>
      </c>
      <c r="K196" s="16">
        <v>4371</v>
      </c>
      <c r="L196" s="16"/>
      <c r="M196" s="12"/>
      <c r="N196" s="12"/>
      <c r="O196" s="12"/>
      <c r="P196" s="12"/>
      <c r="Q196" s="12"/>
      <c r="R196" s="16"/>
      <c r="S196" s="16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ht="16" customHeight="1">
      <c r="A197" s="16">
        <v>8</v>
      </c>
      <c r="B197" s="16">
        <v>9</v>
      </c>
      <c r="C197" s="16">
        <v>2013</v>
      </c>
      <c r="D197" s="132" t="s">
        <v>286</v>
      </c>
      <c r="E197" s="49" t="s">
        <v>272</v>
      </c>
      <c r="F197" s="129" t="s">
        <v>197</v>
      </c>
      <c r="G197" s="16">
        <v>2</v>
      </c>
      <c r="H197" s="131" t="s">
        <v>272</v>
      </c>
      <c r="I197" s="16">
        <v>1</v>
      </c>
      <c r="J197" s="17" t="s">
        <v>564</v>
      </c>
      <c r="K197" s="16">
        <v>4015</v>
      </c>
      <c r="L197" s="16"/>
      <c r="M197" s="12"/>
      <c r="N197" s="12"/>
      <c r="O197" s="12"/>
      <c r="P197" s="12"/>
      <c r="Q197" s="12"/>
      <c r="R197" s="16"/>
      <c r="S197" s="16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ht="16" customHeight="1">
      <c r="A198" s="36"/>
      <c r="B198" s="36"/>
      <c r="C198" s="36"/>
      <c r="D198" s="81"/>
      <c r="E198" s="36"/>
      <c r="F198" s="81"/>
      <c r="G198" s="36"/>
      <c r="H198" s="95"/>
      <c r="I198" s="36"/>
      <c r="J198" s="101" t="s">
        <v>279</v>
      </c>
      <c r="K198" s="38">
        <f>SUM(K195:K197)</f>
        <v>11792</v>
      </c>
      <c r="L198" s="16"/>
      <c r="M198" s="12"/>
      <c r="N198" s="12"/>
      <c r="O198" s="12"/>
      <c r="P198" s="12"/>
      <c r="Q198" s="12"/>
      <c r="R198" s="16"/>
      <c r="S198" s="16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ht="16" customHeight="1">
      <c r="A199" s="36"/>
      <c r="B199" s="36"/>
      <c r="C199" s="36"/>
      <c r="D199" s="93" t="s">
        <v>343</v>
      </c>
      <c r="E199" s="36"/>
      <c r="F199" s="81"/>
      <c r="G199" s="36"/>
      <c r="H199" s="95"/>
      <c r="I199" s="36"/>
      <c r="J199" s="81" t="s">
        <v>278</v>
      </c>
      <c r="K199" s="39">
        <f>PRODUCT(K198/3)</f>
        <v>3930.6666666666665</v>
      </c>
      <c r="L199" s="16"/>
      <c r="M199" s="12"/>
      <c r="N199" s="12"/>
      <c r="O199" s="12"/>
      <c r="P199" s="12"/>
      <c r="Q199" s="12"/>
      <c r="R199" s="16"/>
      <c r="S199" s="16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ht="16" customHeight="1">
      <c r="A200" s="36"/>
      <c r="B200" s="36"/>
      <c r="C200" s="36"/>
      <c r="D200" s="81"/>
      <c r="E200" s="36"/>
      <c r="F200" s="81"/>
      <c r="G200" s="36"/>
      <c r="H200" s="95"/>
      <c r="I200" s="36"/>
      <c r="J200" s="118"/>
      <c r="K200" s="36"/>
      <c r="L200" s="16"/>
      <c r="M200" s="12"/>
      <c r="N200" s="12"/>
      <c r="O200" s="12"/>
      <c r="P200" s="12"/>
      <c r="Q200" s="12"/>
      <c r="R200" s="16"/>
      <c r="S200" s="16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ht="15.75" customHeight="1">
      <c r="A201" s="122"/>
      <c r="B201" s="122"/>
      <c r="C201" s="122"/>
      <c r="D201" s="123"/>
      <c r="E201" s="122"/>
      <c r="F201" s="121"/>
      <c r="G201" s="122"/>
      <c r="H201" s="121"/>
      <c r="I201" s="122"/>
      <c r="J201" s="121"/>
      <c r="K201" s="124"/>
      <c r="L201" s="16"/>
      <c r="M201" s="12"/>
      <c r="N201" s="12"/>
      <c r="O201" s="12"/>
      <c r="P201" s="12"/>
      <c r="Q201" s="12"/>
      <c r="R201" s="16"/>
      <c r="S201" s="16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ht="16" customHeight="1">
      <c r="A202" s="16">
        <v>6</v>
      </c>
      <c r="B202" s="16">
        <v>9</v>
      </c>
      <c r="C202" s="16">
        <v>2014</v>
      </c>
      <c r="D202" s="13" t="s">
        <v>286</v>
      </c>
      <c r="E202" s="49" t="s">
        <v>272</v>
      </c>
      <c r="F202" s="12" t="s">
        <v>197</v>
      </c>
      <c r="G202" s="16">
        <v>2</v>
      </c>
      <c r="H202" s="131" t="s">
        <v>272</v>
      </c>
      <c r="I202" s="16">
        <v>0</v>
      </c>
      <c r="J202" s="17" t="s">
        <v>323</v>
      </c>
      <c r="K202" s="16">
        <v>3009</v>
      </c>
      <c r="L202" s="16"/>
      <c r="M202" s="12"/>
      <c r="N202" s="12"/>
      <c r="O202" s="12"/>
      <c r="P202" s="12"/>
      <c r="Q202" s="12"/>
      <c r="R202" s="16"/>
      <c r="S202" s="16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ht="16" customHeight="1">
      <c r="A203" s="16">
        <v>7</v>
      </c>
      <c r="B203" s="16">
        <v>9</v>
      </c>
      <c r="C203" s="16">
        <v>2014</v>
      </c>
      <c r="D203" s="41" t="s">
        <v>197</v>
      </c>
      <c r="E203" s="49" t="s">
        <v>272</v>
      </c>
      <c r="F203" s="13" t="s">
        <v>286</v>
      </c>
      <c r="G203" s="16">
        <v>0</v>
      </c>
      <c r="H203" s="131" t="s">
        <v>272</v>
      </c>
      <c r="I203" s="16">
        <v>2</v>
      </c>
      <c r="J203" s="17" t="s">
        <v>581</v>
      </c>
      <c r="K203" s="16">
        <v>3275</v>
      </c>
      <c r="L203" s="16"/>
      <c r="M203" s="12"/>
      <c r="N203" s="12"/>
      <c r="O203" s="12"/>
      <c r="P203" s="12"/>
      <c r="Q203" s="12"/>
      <c r="R203" s="16"/>
      <c r="S203" s="16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ht="16" customHeight="1">
      <c r="A204" s="16">
        <v>13</v>
      </c>
      <c r="B204" s="16">
        <v>9</v>
      </c>
      <c r="C204" s="16">
        <v>2014</v>
      </c>
      <c r="D204" s="13" t="s">
        <v>286</v>
      </c>
      <c r="E204" s="49" t="s">
        <v>272</v>
      </c>
      <c r="F204" s="41" t="s">
        <v>197</v>
      </c>
      <c r="G204" s="16">
        <v>0</v>
      </c>
      <c r="H204" s="131" t="s">
        <v>272</v>
      </c>
      <c r="I204" s="16">
        <v>2</v>
      </c>
      <c r="J204" s="17" t="s">
        <v>251</v>
      </c>
      <c r="K204" s="16">
        <v>4113</v>
      </c>
      <c r="L204" s="16"/>
      <c r="M204" s="12"/>
      <c r="N204" s="12"/>
      <c r="O204" s="12"/>
      <c r="P204" s="12"/>
      <c r="Q204" s="12"/>
      <c r="R204" s="16"/>
      <c r="S204" s="16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ht="16" customHeight="1">
      <c r="A205" s="36"/>
      <c r="B205" s="36"/>
      <c r="C205" s="36"/>
      <c r="D205" s="81"/>
      <c r="E205" s="36"/>
      <c r="F205" s="81"/>
      <c r="G205" s="36"/>
      <c r="H205" s="95"/>
      <c r="I205" s="36"/>
      <c r="J205" s="101" t="s">
        <v>279</v>
      </c>
      <c r="K205" s="38">
        <f>SUM(K202:K204)</f>
        <v>10397</v>
      </c>
      <c r="L205" s="16"/>
      <c r="M205" s="12"/>
      <c r="N205" s="12"/>
      <c r="O205" s="12"/>
      <c r="P205" s="12"/>
      <c r="Q205" s="12"/>
      <c r="R205" s="16"/>
      <c r="S205" s="16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spans="1:31" ht="16" customHeight="1">
      <c r="A206" s="36"/>
      <c r="B206" s="36"/>
      <c r="C206" s="36"/>
      <c r="D206" s="93" t="s">
        <v>343</v>
      </c>
      <c r="E206" s="36"/>
      <c r="F206" s="81"/>
      <c r="G206" s="36"/>
      <c r="H206" s="95"/>
      <c r="I206" s="36"/>
      <c r="J206" s="81" t="s">
        <v>278</v>
      </c>
      <c r="K206" s="39">
        <f>PRODUCT(K205/3)</f>
        <v>3465.6666666666665</v>
      </c>
      <c r="L206" s="16"/>
      <c r="M206" s="12"/>
      <c r="N206" s="12"/>
      <c r="O206" s="12"/>
      <c r="P206" s="12"/>
      <c r="Q206" s="12"/>
      <c r="R206" s="16"/>
      <c r="S206" s="16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ht="16" customHeight="1">
      <c r="A207" s="36"/>
      <c r="B207" s="36"/>
      <c r="C207" s="36"/>
      <c r="D207" s="81"/>
      <c r="E207" s="36"/>
      <c r="F207" s="81"/>
      <c r="G207" s="36"/>
      <c r="H207" s="95"/>
      <c r="I207" s="36"/>
      <c r="J207" s="118"/>
      <c r="K207" s="36"/>
      <c r="L207" s="16"/>
      <c r="M207" s="12"/>
      <c r="N207" s="12"/>
      <c r="O207" s="12"/>
      <c r="P207" s="12"/>
      <c r="Q207" s="12"/>
      <c r="R207" s="16"/>
      <c r="S207" s="16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ht="15.75" customHeight="1">
      <c r="A208" s="122"/>
      <c r="B208" s="122"/>
      <c r="C208" s="122"/>
      <c r="D208" s="123"/>
      <c r="E208" s="122"/>
      <c r="F208" s="121"/>
      <c r="G208" s="122"/>
      <c r="H208" s="121"/>
      <c r="I208" s="122"/>
      <c r="J208" s="121"/>
      <c r="K208" s="124"/>
      <c r="L208" s="16"/>
      <c r="M208" s="12"/>
      <c r="N208" s="12"/>
      <c r="O208" s="12"/>
      <c r="P208" s="12"/>
      <c r="Q208" s="12"/>
      <c r="R208" s="16"/>
      <c r="S208" s="16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spans="1:31" ht="16" customHeight="1">
      <c r="A209" s="16">
        <v>5</v>
      </c>
      <c r="B209" s="16">
        <v>9</v>
      </c>
      <c r="C209" s="16">
        <v>2015</v>
      </c>
      <c r="D209" s="14" t="s">
        <v>197</v>
      </c>
      <c r="E209" s="49" t="s">
        <v>272</v>
      </c>
      <c r="F209" s="17" t="s">
        <v>286</v>
      </c>
      <c r="G209" s="16">
        <v>2</v>
      </c>
      <c r="H209" s="131" t="s">
        <v>272</v>
      </c>
      <c r="I209" s="16">
        <v>0</v>
      </c>
      <c r="J209" s="17" t="s">
        <v>595</v>
      </c>
      <c r="K209" s="16">
        <v>3291</v>
      </c>
      <c r="L209" s="89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spans="1:31" ht="16" customHeight="1">
      <c r="A210" s="16">
        <v>6</v>
      </c>
      <c r="B210" s="16">
        <v>9</v>
      </c>
      <c r="C210" s="16">
        <v>2015</v>
      </c>
      <c r="D210" s="14" t="s">
        <v>286</v>
      </c>
      <c r="E210" s="49" t="s">
        <v>272</v>
      </c>
      <c r="F210" s="17" t="s">
        <v>197</v>
      </c>
      <c r="G210" s="16">
        <v>2</v>
      </c>
      <c r="H210" s="131" t="s">
        <v>272</v>
      </c>
      <c r="I210" s="16">
        <v>0</v>
      </c>
      <c r="J210" s="17" t="s">
        <v>160</v>
      </c>
      <c r="K210" s="16">
        <v>2920</v>
      </c>
      <c r="L210" s="8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spans="1:31" ht="16" customHeight="1">
      <c r="A211" s="16">
        <v>12</v>
      </c>
      <c r="B211" s="16">
        <v>9</v>
      </c>
      <c r="C211" s="16">
        <v>2015</v>
      </c>
      <c r="D211" s="17" t="s">
        <v>197</v>
      </c>
      <c r="E211" s="49" t="s">
        <v>272</v>
      </c>
      <c r="F211" s="14" t="s">
        <v>286</v>
      </c>
      <c r="G211" s="16">
        <v>0</v>
      </c>
      <c r="H211" s="131" t="s">
        <v>272</v>
      </c>
      <c r="I211" s="16">
        <v>2</v>
      </c>
      <c r="J211" s="17" t="s">
        <v>596</v>
      </c>
      <c r="K211" s="16">
        <v>4121</v>
      </c>
      <c r="L211" s="89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1" ht="16" customHeight="1">
      <c r="A212" s="16">
        <v>13</v>
      </c>
      <c r="B212" s="16">
        <v>9</v>
      </c>
      <c r="C212" s="16">
        <v>2015</v>
      </c>
      <c r="D212" s="17" t="s">
        <v>286</v>
      </c>
      <c r="E212" s="49" t="s">
        <v>272</v>
      </c>
      <c r="F212" s="14" t="s">
        <v>197</v>
      </c>
      <c r="G212" s="16">
        <v>1</v>
      </c>
      <c r="H212" s="131" t="s">
        <v>272</v>
      </c>
      <c r="I212" s="16">
        <v>2</v>
      </c>
      <c r="J212" s="17" t="s">
        <v>597</v>
      </c>
      <c r="K212" s="16">
        <v>4529</v>
      </c>
      <c r="L212" s="89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ht="16" customHeight="1">
      <c r="A213" s="16">
        <v>19</v>
      </c>
      <c r="B213" s="16">
        <v>9</v>
      </c>
      <c r="C213" s="16">
        <v>2015</v>
      </c>
      <c r="D213" s="17" t="s">
        <v>197</v>
      </c>
      <c r="E213" s="49" t="s">
        <v>272</v>
      </c>
      <c r="F213" s="14" t="s">
        <v>286</v>
      </c>
      <c r="G213" s="16">
        <v>0</v>
      </c>
      <c r="H213" s="131" t="s">
        <v>272</v>
      </c>
      <c r="I213" s="16">
        <v>2</v>
      </c>
      <c r="J213" s="17" t="s">
        <v>362</v>
      </c>
      <c r="K213" s="16">
        <v>5010</v>
      </c>
      <c r="L213" s="89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ht="16" customHeight="1">
      <c r="A214" s="89"/>
      <c r="B214" s="89"/>
      <c r="C214" s="89"/>
      <c r="D214" s="77"/>
      <c r="E214" s="89"/>
      <c r="F214" s="77"/>
      <c r="G214" s="89"/>
      <c r="H214" s="90"/>
      <c r="I214" s="89"/>
      <c r="J214" s="105" t="s">
        <v>279</v>
      </c>
      <c r="K214" s="38">
        <f>SUM(K209:K213)</f>
        <v>19871</v>
      </c>
      <c r="L214" s="89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ht="16" customHeight="1">
      <c r="A215" s="89"/>
      <c r="B215" s="89"/>
      <c r="C215" s="89"/>
      <c r="D215" s="93" t="s">
        <v>154</v>
      </c>
      <c r="E215" s="89"/>
      <c r="F215" s="77"/>
      <c r="G215" s="89"/>
      <c r="H215" s="90"/>
      <c r="I215" s="89"/>
      <c r="J215" s="81" t="s">
        <v>278</v>
      </c>
      <c r="K215" s="39">
        <f>PRODUCT(K214/5)</f>
        <v>3974.2</v>
      </c>
      <c r="L215" s="89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ht="16" customHeight="1"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spans="1:31" ht="15.75" customHeight="1">
      <c r="A217" s="122"/>
      <c r="B217" s="122"/>
      <c r="C217" s="122"/>
      <c r="D217" s="123"/>
      <c r="E217" s="122"/>
      <c r="F217" s="121"/>
      <c r="G217" s="122"/>
      <c r="H217" s="121"/>
      <c r="I217" s="122"/>
      <c r="J217" s="121"/>
      <c r="K217" s="124"/>
      <c r="L217" s="16"/>
      <c r="M217" s="12"/>
      <c r="N217" s="12"/>
      <c r="O217" s="12"/>
      <c r="P217" s="12"/>
      <c r="Q217" s="12"/>
      <c r="R217" s="16"/>
      <c r="S217" s="16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ht="16" customHeight="1">
      <c r="A218" s="16">
        <v>10</v>
      </c>
      <c r="B218" s="16">
        <v>9</v>
      </c>
      <c r="C218" s="16">
        <v>2016</v>
      </c>
      <c r="D218" s="14" t="s">
        <v>197</v>
      </c>
      <c r="E218" s="49" t="s">
        <v>272</v>
      </c>
      <c r="F218" s="17" t="s">
        <v>286</v>
      </c>
      <c r="G218" s="16">
        <v>1</v>
      </c>
      <c r="H218" s="131" t="s">
        <v>272</v>
      </c>
      <c r="I218" s="16">
        <v>0</v>
      </c>
      <c r="J218" s="17" t="s">
        <v>104</v>
      </c>
      <c r="K218" s="16">
        <v>3280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ht="16" customHeight="1">
      <c r="A219" s="16">
        <v>11</v>
      </c>
      <c r="B219" s="16">
        <v>9</v>
      </c>
      <c r="C219" s="16">
        <v>2016</v>
      </c>
      <c r="D219" s="14" t="s">
        <v>286</v>
      </c>
      <c r="E219" s="49" t="s">
        <v>272</v>
      </c>
      <c r="F219" s="17" t="s">
        <v>197</v>
      </c>
      <c r="G219" s="16">
        <v>2</v>
      </c>
      <c r="H219" s="131" t="s">
        <v>272</v>
      </c>
      <c r="I219" s="16">
        <v>0</v>
      </c>
      <c r="J219" s="17" t="s">
        <v>617</v>
      </c>
      <c r="K219" s="16">
        <v>2740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ht="16" customHeight="1">
      <c r="A220" s="16">
        <v>17</v>
      </c>
      <c r="B220" s="16">
        <v>9</v>
      </c>
      <c r="C220" s="16">
        <v>2016</v>
      </c>
      <c r="D220" s="17" t="s">
        <v>197</v>
      </c>
      <c r="E220" s="49" t="s">
        <v>272</v>
      </c>
      <c r="F220" s="14" t="s">
        <v>286</v>
      </c>
      <c r="G220" s="16">
        <v>0</v>
      </c>
      <c r="H220" s="131" t="s">
        <v>272</v>
      </c>
      <c r="I220" s="16">
        <v>2</v>
      </c>
      <c r="J220" s="17" t="s">
        <v>622</v>
      </c>
      <c r="K220" s="16">
        <v>3780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ht="16" customHeight="1">
      <c r="A221" s="16">
        <v>18</v>
      </c>
      <c r="B221" s="16">
        <v>9</v>
      </c>
      <c r="C221" s="16">
        <v>2016</v>
      </c>
      <c r="D221" s="17" t="s">
        <v>286</v>
      </c>
      <c r="E221" s="49" t="s">
        <v>272</v>
      </c>
      <c r="F221" s="14" t="s">
        <v>197</v>
      </c>
      <c r="G221" s="16">
        <v>1</v>
      </c>
      <c r="H221" s="131" t="s">
        <v>272</v>
      </c>
      <c r="I221" s="16">
        <v>2</v>
      </c>
      <c r="J221" s="17" t="s">
        <v>623</v>
      </c>
      <c r="K221" s="16">
        <v>4112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ht="16" customHeight="1">
      <c r="A222" s="16">
        <v>24</v>
      </c>
      <c r="B222" s="16">
        <v>9</v>
      </c>
      <c r="C222" s="16">
        <v>2016</v>
      </c>
      <c r="D222" s="14" t="s">
        <v>197</v>
      </c>
      <c r="E222" s="49" t="s">
        <v>272</v>
      </c>
      <c r="F222" s="17" t="s">
        <v>286</v>
      </c>
      <c r="G222" s="16">
        <v>2</v>
      </c>
      <c r="H222" s="131" t="s">
        <v>272</v>
      </c>
      <c r="I222" s="16">
        <v>0</v>
      </c>
      <c r="J222" s="17" t="s">
        <v>401</v>
      </c>
      <c r="K222" s="16">
        <v>4325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ht="16" customHeight="1">
      <c r="J223" s="105" t="s">
        <v>279</v>
      </c>
      <c r="K223" s="38">
        <f>SUM(K218:K222)</f>
        <v>18237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ht="16" customHeight="1">
      <c r="D224" s="93" t="s">
        <v>624</v>
      </c>
      <c r="J224" s="81" t="s">
        <v>278</v>
      </c>
      <c r="K224" s="39">
        <f>PRODUCT(K223/5)</f>
        <v>3647.4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21:31" ht="16" customHeight="1"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spans="21:31" ht="16" customHeight="1"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spans="21:31" ht="16" customHeight="1"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spans="21:31" ht="16" customHeight="1"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spans="21:31" ht="16" customHeight="1"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spans="21:31" ht="16" customHeight="1"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spans="21:31" ht="16" customHeight="1"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spans="21:31" ht="16" customHeight="1"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spans="21:31" ht="16" customHeight="1"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spans="21:31" ht="16" customHeight="1"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spans="21:31" ht="16" customHeight="1"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spans="21:31" ht="16" customHeight="1"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spans="21:31" ht="16" customHeight="1"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spans="21:31" ht="16" customHeight="1"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spans="21:31" ht="16" customHeight="1"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spans="21:31" ht="16" customHeight="1"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spans="21:31" ht="16" customHeight="1"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spans="21:31" ht="16" customHeight="1"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</sheetData>
  <sortState ref="M27:T28">
    <sortCondition ref="M27"/>
  </sortState>
  <pageMargins left="0.7" right="0.7" top="0.75" bottom="0.75" header="0.3" footer="0.3"/>
  <pageSetup paperSize="9" orientation="portrait" horizontalDpi="4294967293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Välierät 2017</vt:lpstr>
      <vt:lpstr>Play off 1986-2017</vt:lpstr>
      <vt:lpstr>Tilastot 1979-2017</vt:lpstr>
      <vt:lpstr>Puolivälierät</vt:lpstr>
      <vt:lpstr>Välierät</vt:lpstr>
      <vt:lpstr>Pronssi</vt:lpstr>
      <vt:lpstr>Finaali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Antti Kallio</cp:lastModifiedBy>
  <cp:lastPrinted>2009-06-11T08:48:27Z</cp:lastPrinted>
  <dcterms:created xsi:type="dcterms:W3CDTF">2003-06-18T19:45:02Z</dcterms:created>
  <dcterms:modified xsi:type="dcterms:W3CDTF">2017-08-27T08:46:16Z</dcterms:modified>
</cp:coreProperties>
</file>