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88" i="1" l="1"/>
  <c r="J88" i="1"/>
  <c r="I88" i="1"/>
  <c r="H88" i="1"/>
  <c r="K87" i="1"/>
  <c r="J87" i="1"/>
  <c r="I87" i="1"/>
  <c r="H87" i="1"/>
  <c r="AP49" i="1"/>
  <c r="AP43" i="1"/>
  <c r="AP37" i="1"/>
  <c r="AN52" i="1"/>
  <c r="AM52" i="1"/>
  <c r="AM53" i="1" s="1"/>
  <c r="AL52" i="1"/>
  <c r="AP46" i="1" s="1"/>
  <c r="AN50" i="1"/>
  <c r="AL70" i="1" s="1"/>
  <c r="AN70" i="1" s="1"/>
  <c r="AM50" i="1"/>
  <c r="AL61" i="1" s="1"/>
  <c r="AN61" i="1" s="1"/>
  <c r="K51" i="1"/>
  <c r="J51" i="1"/>
  <c r="I51" i="1"/>
  <c r="H51" i="1"/>
  <c r="K50" i="1"/>
  <c r="J50" i="1"/>
  <c r="I50" i="1"/>
  <c r="H50" i="1"/>
  <c r="K49" i="1"/>
  <c r="J49" i="1"/>
  <c r="I49" i="1"/>
  <c r="H49" i="1"/>
  <c r="AN53" i="1" l="1"/>
  <c r="AP40" i="1"/>
  <c r="AN87" i="1" l="1"/>
  <c r="AM87" i="1"/>
  <c r="AL87" i="1"/>
  <c r="AN85" i="1"/>
  <c r="AM85" i="1"/>
  <c r="AM60" i="1" s="1"/>
  <c r="AN82" i="1"/>
  <c r="AM68" i="1" s="1"/>
  <c r="AM82" i="1"/>
  <c r="AM59" i="1" s="1"/>
  <c r="AN79" i="1"/>
  <c r="AM79" i="1"/>
  <c r="AM58" i="1" s="1"/>
  <c r="AN76" i="1"/>
  <c r="AM66" i="1" s="1"/>
  <c r="AM76" i="1"/>
  <c r="AM57" i="1" s="1"/>
  <c r="AM69" i="1"/>
  <c r="AM67" i="1"/>
  <c r="AN47" i="1"/>
  <c r="AL69" i="1" s="1"/>
  <c r="AM47" i="1"/>
  <c r="AL60" i="1" s="1"/>
  <c r="AN44" i="1"/>
  <c r="AL68" i="1" s="1"/>
  <c r="AM44" i="1"/>
  <c r="AL59" i="1" s="1"/>
  <c r="AN41" i="1"/>
  <c r="AL67" i="1" s="1"/>
  <c r="AM41" i="1"/>
  <c r="AL58" i="1" s="1"/>
  <c r="AN38" i="1"/>
  <c r="AL66" i="1" s="1"/>
  <c r="AM38" i="1"/>
  <c r="AL57" i="1" s="1"/>
  <c r="AN57" i="1" s="1"/>
  <c r="AP81" i="1" l="1"/>
  <c r="AP75" i="1"/>
  <c r="AP84" i="1"/>
  <c r="AP78" i="1"/>
  <c r="AN59" i="1"/>
  <c r="AN58" i="1"/>
  <c r="AN60" i="1"/>
  <c r="AM88" i="1"/>
  <c r="AM62" i="1" s="1"/>
  <c r="AL71" i="1"/>
  <c r="AN66" i="1"/>
  <c r="AN67" i="1"/>
  <c r="AN68" i="1"/>
  <c r="AN69" i="1"/>
  <c r="AL62" i="1"/>
  <c r="AN62" i="1" s="1"/>
  <c r="AN88" i="1"/>
  <c r="AM71" i="1" s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O15" i="1"/>
  <c r="K37" i="1"/>
  <c r="J37" i="1"/>
  <c r="I37" i="1"/>
  <c r="H37" i="1"/>
  <c r="AN71" i="1" l="1"/>
  <c r="O11" i="5"/>
  <c r="N11" i="5"/>
  <c r="M11" i="5"/>
  <c r="L11" i="5"/>
  <c r="O12" i="5"/>
  <c r="N12" i="5"/>
  <c r="M12" i="5"/>
  <c r="L12" i="5"/>
  <c r="W6" i="5"/>
  <c r="W7" i="5"/>
  <c r="K7" i="5"/>
  <c r="K6" i="5"/>
  <c r="AR8" i="5"/>
  <c r="K11" i="5"/>
  <c r="AS8" i="5"/>
  <c r="AQ8" i="5"/>
  <c r="AP8" i="5"/>
  <c r="AO8" i="5"/>
  <c r="AN8" i="5"/>
  <c r="AM8" i="5"/>
  <c r="AG8" i="5"/>
  <c r="K13" i="5" s="1"/>
  <c r="AE8" i="5"/>
  <c r="I13" i="5" s="1"/>
  <c r="AD8" i="5"/>
  <c r="AC8" i="5"/>
  <c r="G13" i="5" s="1"/>
  <c r="AB8" i="5"/>
  <c r="AA8" i="5"/>
  <c r="E13" i="5" s="1"/>
  <c r="W8" i="5"/>
  <c r="V8" i="5" s="1"/>
  <c r="U8" i="5"/>
  <c r="T8" i="5"/>
  <c r="S8" i="5"/>
  <c r="R8" i="5"/>
  <c r="Q8" i="5"/>
  <c r="I8" i="5"/>
  <c r="I12" i="5" s="1"/>
  <c r="H8" i="5"/>
  <c r="H12" i="5" s="1"/>
  <c r="G8" i="5"/>
  <c r="G12" i="5" s="1"/>
  <c r="G14" i="5" s="1"/>
  <c r="F8" i="5"/>
  <c r="F12" i="5" s="1"/>
  <c r="E8" i="5"/>
  <c r="E12" i="5" s="1"/>
  <c r="E14" i="5" s="1"/>
  <c r="K8" i="5" l="1"/>
  <c r="K12" i="5" s="1"/>
  <c r="J8" i="5"/>
  <c r="F13" i="5"/>
  <c r="H13" i="5"/>
  <c r="H14" i="5" s="1"/>
  <c r="M14" i="5" s="1"/>
  <c r="I14" i="5"/>
  <c r="O13" i="5"/>
  <c r="J13" i="5"/>
  <c r="L13" i="5"/>
  <c r="M13" i="5"/>
  <c r="AF8" i="5"/>
  <c r="K14" i="5" l="1"/>
  <c r="J14" i="5" s="1"/>
  <c r="J12" i="5"/>
  <c r="N13" i="5"/>
  <c r="F14" i="5"/>
  <c r="O14" i="5"/>
  <c r="L14" i="5" l="1"/>
  <c r="N14" i="5"/>
  <c r="V23" i="1"/>
  <c r="W23" i="1"/>
  <c r="X23" i="1"/>
  <c r="Y23" i="1"/>
  <c r="U23" i="1"/>
  <c r="P8" i="3" l="1"/>
  <c r="M8" i="3"/>
  <c r="I8" i="3"/>
  <c r="O16" i="1"/>
  <c r="O14" i="1"/>
  <c r="O13" i="1"/>
  <c r="O12" i="1"/>
  <c r="O11" i="1"/>
  <c r="O10" i="1"/>
  <c r="O9" i="1"/>
  <c r="O8" i="1"/>
  <c r="H29" i="1" l="1"/>
  <c r="G29" i="1"/>
  <c r="F29" i="1"/>
  <c r="E29" i="1"/>
  <c r="M23" i="1"/>
  <c r="L23" i="1"/>
  <c r="K23" i="1"/>
  <c r="J23" i="1"/>
  <c r="I23" i="1"/>
  <c r="H23" i="1"/>
  <c r="G23" i="1"/>
  <c r="G28" i="1" s="1"/>
  <c r="F23" i="1"/>
  <c r="F28" i="1" s="1"/>
  <c r="E23" i="1"/>
  <c r="E28" i="1" s="1"/>
  <c r="O23" i="1"/>
  <c r="O28" i="1" s="1"/>
  <c r="O31" i="1" s="1"/>
  <c r="H28" i="1" l="1"/>
  <c r="H31" i="1" s="1"/>
  <c r="I29" i="1"/>
  <c r="M29" i="1" s="1"/>
  <c r="O32" i="1"/>
  <c r="E31" i="1"/>
  <c r="G31" i="1"/>
  <c r="K29" i="1"/>
  <c r="L29" i="1"/>
  <c r="I28" i="1"/>
  <c r="F31" i="1"/>
  <c r="K28" i="1"/>
  <c r="L28" i="1"/>
  <c r="N23" i="1"/>
  <c r="N28" i="1" s="1"/>
  <c r="N29" i="1" l="1"/>
  <c r="Z23" i="1" s="1"/>
  <c r="L31" i="1"/>
  <c r="K31" i="1"/>
  <c r="M28" i="1"/>
  <c r="I31" i="1"/>
  <c r="AQ23" i="1"/>
  <c r="AP23" i="1"/>
  <c r="AO23" i="1"/>
  <c r="AN23" i="1"/>
  <c r="AM23" i="1"/>
  <c r="AL23" i="1"/>
  <c r="D25" i="1" l="1"/>
  <c r="M31" i="1"/>
  <c r="N31" i="1"/>
</calcChain>
</file>

<file path=xl/sharedStrings.xml><?xml version="1.0" encoding="utf-8"?>
<sst xmlns="http://schemas.openxmlformats.org/spreadsheetml/2006/main" count="792" uniqueCount="411">
  <si>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</si>
  <si>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</si>
  <si>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</si>
  <si>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</si>
  <si>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</si>
  <si>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</si>
  <si>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</si>
  <si>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</si>
  <si>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</si>
  <si>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</si>
  <si>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</si>
  <si>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</si>
  <si>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</si>
  <si>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</si>
  <si>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</si>
  <si>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</si>
  <si>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</si>
  <si>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</si>
  <si>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</si>
  <si>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</si>
  <si>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</si>
  <si>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</si>
  <si>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</si>
  <si>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</si>
  <si>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</si>
  <si>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</si>
  <si>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</si>
  <si>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</si>
  <si>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</si>
  <si>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</si>
  <si>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</si>
  <si>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</si>
  <si>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</si>
  <si>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</si>
  <si>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</si>
  <si>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</si>
  <si>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</si>
  <si>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</si>
  <si>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</si>
  <si>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</si>
  <si>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</si>
  <si>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</si>
  <si>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</si>
  <si>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</si>
  <si>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</si>
  <si>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</si>
  <si>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</si>
  <si>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</si>
  <si>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</si>
  <si>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</si>
  <si>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</si>
  <si>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</si>
  <si>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</si>
  <si>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</si>
  <si>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</si>
  <si>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</si>
  <si>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</si>
  <si>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</si>
  <si>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</si>
  <si>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</si>
  <si>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1.  ottelu</t>
  </si>
  <si>
    <t>2.</t>
  </si>
  <si>
    <t>hSM</t>
  </si>
  <si>
    <t>Seurat</t>
  </si>
  <si>
    <t>MIEHET</t>
  </si>
  <si>
    <t>0/1</t>
  </si>
  <si>
    <t>suomensarja</t>
  </si>
  <si>
    <t>4.</t>
  </si>
  <si>
    <t>0/2</t>
  </si>
  <si>
    <t>2/3</t>
  </si>
  <si>
    <t>7.</t>
  </si>
  <si>
    <t>4-2  KoU</t>
  </si>
  <si>
    <t>0-3  SoJy</t>
  </si>
  <si>
    <t>3/5</t>
  </si>
  <si>
    <t>10.</t>
  </si>
  <si>
    <t>20.07. 2014  Seinäjoki</t>
  </si>
  <si>
    <t xml:space="preserve">  1-2  (0-1, 2-1, 0-1)</t>
  </si>
  <si>
    <t>5277</t>
  </si>
  <si>
    <t>A - POJAT</t>
  </si>
  <si>
    <t>3k</t>
  </si>
  <si>
    <t>4/5</t>
  </si>
  <si>
    <t>4/8</t>
  </si>
  <si>
    <t>4/6</t>
  </si>
  <si>
    <t>0-3  ViVe</t>
  </si>
  <si>
    <t>3.</t>
  </si>
  <si>
    <t>2k</t>
  </si>
  <si>
    <t>1/2</t>
  </si>
  <si>
    <t>1/3</t>
  </si>
  <si>
    <t>4/7</t>
  </si>
  <si>
    <t>1/4</t>
  </si>
  <si>
    <t>1/1</t>
  </si>
  <si>
    <t>6.</t>
  </si>
  <si>
    <t>ykköspesis</t>
  </si>
  <si>
    <t>8.</t>
  </si>
  <si>
    <t>II p</t>
  </si>
  <si>
    <t>YKKÖSPESIS</t>
  </si>
  <si>
    <t>Mikko Haukkala</t>
  </si>
  <si>
    <t>22.6.1985   Vaasa</t>
  </si>
  <si>
    <t>YPJ</t>
  </si>
  <si>
    <t>1.</t>
  </si>
  <si>
    <t>VM</t>
  </si>
  <si>
    <t>13.</t>
  </si>
  <si>
    <t>AA</t>
  </si>
  <si>
    <t>NJ</t>
  </si>
  <si>
    <t>ViVe</t>
  </si>
  <si>
    <t>KoU</t>
  </si>
  <si>
    <t>17.08. 2005  AA - ViVe  2-1  (2-1, 1-9, 4-0)</t>
  </si>
  <si>
    <t>13.06. 2006  PattU - NJ  2-1  (4-3, 1-3, 1-0)</t>
  </si>
  <si>
    <t>30.07. 2006  NJ - KPL  2-0  (10-3, 3-1)</t>
  </si>
  <si>
    <t>17.  ottelu</t>
  </si>
  <si>
    <t>30.  ottelu</t>
  </si>
  <si>
    <t xml:space="preserve">  20 v   1 kk 26 pv</t>
  </si>
  <si>
    <t xml:space="preserve">  20 v 11 kk 22 pv</t>
  </si>
  <si>
    <t xml:space="preserve">  21 v   1 kk   8 pv</t>
  </si>
  <si>
    <t>SMJ = Seinäjoen Maila-Jussit  (1932),  kasvattajaseura</t>
  </si>
  <si>
    <t>NJ = Nurmon Jymy  (1925)</t>
  </si>
  <si>
    <t>YPJ = Ylihärmän Pesis-Junkkarit  (1996)</t>
  </si>
  <si>
    <t>ViVe = Vimpelin Veto  (1934)</t>
  </si>
  <si>
    <t>VM = Vaasan Maila  (1933)</t>
  </si>
  <si>
    <t>KoU  = Koskenkorvan Urheilijat  (1945)</t>
  </si>
  <si>
    <t>AA = Alajärven Ankkurit  (1944)</t>
  </si>
  <si>
    <t>28.06. 2009  Kuopio</t>
  </si>
  <si>
    <t xml:space="preserve">  2-1  (0-3, 5-3, 1-0)</t>
  </si>
  <si>
    <t>Länsi</t>
  </si>
  <si>
    <t>Riku Lehto</t>
  </si>
  <si>
    <t>6312</t>
  </si>
  <si>
    <t>24.07. 2011  Kouvola</t>
  </si>
  <si>
    <t xml:space="preserve">  1-2  (6-1, 2-5, 1-1, 1-3)</t>
  </si>
  <si>
    <t>Miika Rantatorikka</t>
  </si>
  <si>
    <t>5387</t>
  </si>
  <si>
    <t>22.07. 2012  Sotkamo</t>
  </si>
  <si>
    <t xml:space="preserve">  1-2  (5-1, 5-10, 0-3)</t>
  </si>
  <si>
    <t>Sami Sirviö</t>
  </si>
  <si>
    <t>5214</t>
  </si>
  <si>
    <t>Sami-Petteri Kivimäki</t>
  </si>
  <si>
    <t>24 v  0 kk  6 pv</t>
  </si>
  <si>
    <t>B - POJAT</t>
  </si>
  <si>
    <t>Itä - Länsi, tulos</t>
  </si>
  <si>
    <t>28.06. 2002  Ilmajoki</t>
  </si>
  <si>
    <t xml:space="preserve">  0-1  (0-5, 1-1)</t>
  </si>
  <si>
    <t>Markku Puhtimäki</t>
  </si>
  <si>
    <t>1059</t>
  </si>
  <si>
    <t>30.06. 2006  Kitee</t>
  </si>
  <si>
    <t xml:space="preserve">  0-2  (0-1, 0-1)</t>
  </si>
  <si>
    <t>I p</t>
  </si>
  <si>
    <t>2125</t>
  </si>
  <si>
    <t xml:space="preserve"> LIITTO - LEHDISTÖ - KORTTI</t>
  </si>
  <si>
    <t xml:space="preserve">  Tulos</t>
  </si>
  <si>
    <t xml:space="preserve">  KL-%</t>
  </si>
  <si>
    <t>17.06. 2011  Alajärvi</t>
  </si>
  <si>
    <t xml:space="preserve">  2-0  (3-1, 8-4)</t>
  </si>
  <si>
    <t>Lehdistö</t>
  </si>
  <si>
    <t>Mikko Kuosmanen</t>
  </si>
  <si>
    <t>25 v  11 kk  26 pv</t>
  </si>
  <si>
    <t>2/2</t>
  </si>
  <si>
    <t>9/17</t>
  </si>
  <si>
    <t>6/9</t>
  </si>
  <si>
    <t>2/6</t>
  </si>
  <si>
    <t>3/4</t>
  </si>
  <si>
    <t>Jatkosarja  8.</t>
  </si>
  <si>
    <t>0-3  KPL</t>
  </si>
  <si>
    <t>2-0  PattU</t>
  </si>
  <si>
    <t>3-0  KoU</t>
  </si>
  <si>
    <t>3-1  SoJy</t>
  </si>
  <si>
    <t>3-1  KPL</t>
  </si>
  <si>
    <t>4-0  Tahko</t>
  </si>
  <si>
    <t>3-0  PattU</t>
  </si>
  <si>
    <t>2-3  SoJy</t>
  </si>
  <si>
    <t>4-1  KiPa</t>
  </si>
  <si>
    <t>3-1  JoMa</t>
  </si>
  <si>
    <t>3-1  PattU</t>
  </si>
  <si>
    <t>3-0  Kiri</t>
  </si>
  <si>
    <t>3-0  KiPa</t>
  </si>
  <si>
    <t>3-0  KPL</t>
  </si>
  <si>
    <t>3-2  SoJy</t>
  </si>
  <si>
    <t>Jatkosarja  5.</t>
  </si>
  <si>
    <t>Jatkosarja  2.</t>
  </si>
  <si>
    <t>2-3  Tahko</t>
  </si>
  <si>
    <t>2-3  KoU  (pist.)</t>
  </si>
  <si>
    <t xml:space="preserve">      Mitalit</t>
  </si>
  <si>
    <t>1000 p</t>
  </si>
  <si>
    <t>3/6</t>
  </si>
  <si>
    <t>19.</t>
  </si>
  <si>
    <t>18.</t>
  </si>
  <si>
    <t>27.</t>
  </si>
  <si>
    <t xml:space="preserve">       Runkosarja TOP-30</t>
  </si>
  <si>
    <t>24.</t>
  </si>
  <si>
    <t>29.</t>
  </si>
  <si>
    <t>62.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</si>
  <si>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</si>
  <si>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</si>
  <si>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</si>
  <si>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</si>
  <si>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</si>
  <si>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</si>
  <si>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</si>
  <si>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</si>
  <si>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</si>
  <si>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0-3  JoMa</t>
  </si>
  <si>
    <t>JymyJussit</t>
  </si>
  <si>
    <t>JymyJussit = Seinäjoen JymyJussit  (2012)</t>
  </si>
  <si>
    <t>81.</t>
  </si>
  <si>
    <t>87.</t>
  </si>
  <si>
    <t>8/13</t>
  </si>
  <si>
    <t>32.</t>
  </si>
  <si>
    <t>49.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</si>
  <si>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</si>
  <si>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</si>
  <si>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</si>
  <si>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</si>
  <si>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</si>
  <si>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300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</si>
  <si>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</si>
  <si>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</si>
  <si>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</si>
  <si>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</si>
  <si>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</si>
  <si>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</si>
  <si>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</si>
  <si>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</si>
  <si>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</si>
  <si>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</si>
  <si>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</si>
  <si>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</si>
  <si>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</si>
  <si>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</si>
  <si>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</si>
  <si>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100</t>
  </si>
  <si>
    <t>172.</t>
  </si>
  <si>
    <t xml:space="preserve"> 1979 - 2006</t>
  </si>
  <si>
    <t xml:space="preserve"> 1979 - 2007</t>
  </si>
  <si>
    <t xml:space="preserve"> 1979 - 2008</t>
  </si>
  <si>
    <t>80.</t>
  </si>
  <si>
    <t xml:space="preserve"> 1979 - 2009</t>
  </si>
  <si>
    <t xml:space="preserve"> 1979 - 2010</t>
  </si>
  <si>
    <t xml:space="preserve"> 1979 - 2011</t>
  </si>
  <si>
    <t xml:space="preserve"> 1979 - 2012</t>
  </si>
  <si>
    <t>97.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</si>
  <si>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</si>
  <si>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</si>
  <si>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</si>
  <si>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</si>
  <si>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</si>
  <si>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</si>
  <si>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</si>
  <si>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65.</t>
  </si>
  <si>
    <t>84.</t>
  </si>
  <si>
    <t>32 v   0 kk 14 pv</t>
  </si>
  <si>
    <t>129.   06.07. 2017  ViVe - KPL  1-0</t>
  </si>
  <si>
    <t xml:space="preserve">  43.   11.09. 2016  SoJy - ViVe  2-0</t>
  </si>
  <si>
    <t xml:space="preserve">31 v   2 kk 20 pv             </t>
  </si>
  <si>
    <t>365.</t>
  </si>
  <si>
    <t>233.</t>
  </si>
  <si>
    <t>197.</t>
  </si>
  <si>
    <t>156.</t>
  </si>
  <si>
    <t>118.</t>
  </si>
  <si>
    <t>90.</t>
  </si>
  <si>
    <t>69.</t>
  </si>
  <si>
    <t>61.</t>
  </si>
  <si>
    <t>39.</t>
  </si>
  <si>
    <t>31.</t>
  </si>
  <si>
    <t>336.</t>
  </si>
  <si>
    <t>278.</t>
  </si>
  <si>
    <t>289.</t>
  </si>
  <si>
    <t>235.</t>
  </si>
  <si>
    <t>222.</t>
  </si>
  <si>
    <t>198.</t>
  </si>
  <si>
    <t>177.</t>
  </si>
  <si>
    <t>180.</t>
  </si>
  <si>
    <t>141.</t>
  </si>
  <si>
    <t>129.</t>
  </si>
  <si>
    <t>108.</t>
  </si>
  <si>
    <t>111.</t>
  </si>
  <si>
    <t>114.</t>
  </si>
  <si>
    <t>255.</t>
  </si>
  <si>
    <t>152.</t>
  </si>
  <si>
    <t>149.</t>
  </si>
  <si>
    <t>82.</t>
  </si>
  <si>
    <t>72.</t>
  </si>
  <si>
    <t>63.</t>
  </si>
  <si>
    <t>60.</t>
  </si>
  <si>
    <t>47.</t>
  </si>
  <si>
    <t>44.</t>
  </si>
  <si>
    <t>45.</t>
  </si>
  <si>
    <t>77.</t>
  </si>
  <si>
    <t>109.</t>
  </si>
  <si>
    <t>316.</t>
  </si>
  <si>
    <t>212.</t>
  </si>
  <si>
    <t>214.</t>
  </si>
  <si>
    <t>158.</t>
  </si>
  <si>
    <t>142.</t>
  </si>
  <si>
    <t>123.</t>
  </si>
  <si>
    <t>104.</t>
  </si>
  <si>
    <t>75.</t>
  </si>
  <si>
    <t>371.</t>
  </si>
  <si>
    <t>246.</t>
  </si>
  <si>
    <t>116.</t>
  </si>
  <si>
    <t>95.</t>
  </si>
  <si>
    <t>89.</t>
  </si>
  <si>
    <t>85.</t>
  </si>
  <si>
    <t xml:space="preserve"> Kärkilyöjätilasto</t>
  </si>
  <si>
    <t xml:space="preserve"> RUNKOSARJA, TASASATASET,  ka. / peli</t>
  </si>
  <si>
    <t xml:space="preserve"> PLAY OFF, TASASATASET,  ka. / peli</t>
  </si>
  <si>
    <t xml:space="preserve"> Kunnaritilasto</t>
  </si>
  <si>
    <t xml:space="preserve">   20</t>
  </si>
  <si>
    <t xml:space="preserve"> Etenijätilasto</t>
  </si>
  <si>
    <t xml:space="preserve"> 200</t>
  </si>
  <si>
    <t>284.   23.05. 2014  KoU - Tahko  2-0</t>
  </si>
  <si>
    <t>28 v 11 kk   1 pv</t>
  </si>
  <si>
    <t>310. ottelu</t>
  </si>
  <si>
    <t xml:space="preserve">  82.   01.08. 2017  KoU - ViVe  0-2</t>
  </si>
  <si>
    <t>152.   19.05. 2017  KaMa - ViVe  0-2</t>
  </si>
  <si>
    <t>285. ottelu</t>
  </si>
  <si>
    <t>153.   30.07. 2017  ViVe - JymyJussit  2-0</t>
  </si>
  <si>
    <t>248. ottelu</t>
  </si>
  <si>
    <t>734.</t>
  </si>
  <si>
    <t>642.</t>
  </si>
  <si>
    <t>490.</t>
  </si>
  <si>
    <t>428.</t>
  </si>
  <si>
    <t>362.</t>
  </si>
  <si>
    <t>307.</t>
  </si>
  <si>
    <t>275.</t>
  </si>
  <si>
    <t>232.</t>
  </si>
  <si>
    <t>202.</t>
  </si>
  <si>
    <t>187.</t>
  </si>
  <si>
    <t>162.</t>
  </si>
  <si>
    <t>150.</t>
  </si>
  <si>
    <t>145.</t>
  </si>
  <si>
    <t>136.</t>
  </si>
  <si>
    <t>1398.</t>
  </si>
  <si>
    <t>1355.</t>
  </si>
  <si>
    <t>1188.</t>
  </si>
  <si>
    <t>1166.</t>
  </si>
  <si>
    <t>996.</t>
  </si>
  <si>
    <t>814.</t>
  </si>
  <si>
    <t>639.</t>
  </si>
  <si>
    <t>627.</t>
  </si>
  <si>
    <t>539.</t>
  </si>
  <si>
    <t>483.</t>
  </si>
  <si>
    <t>411.</t>
  </si>
  <si>
    <t>369.</t>
  </si>
  <si>
    <t>347.</t>
  </si>
  <si>
    <t>306.</t>
  </si>
  <si>
    <t>1020.</t>
  </si>
  <si>
    <t>955.</t>
  </si>
  <si>
    <t>702.</t>
  </si>
  <si>
    <t>573.</t>
  </si>
  <si>
    <t>417.</t>
  </si>
  <si>
    <t>300.</t>
  </si>
  <si>
    <t>273.</t>
  </si>
  <si>
    <t>230.</t>
  </si>
  <si>
    <t>182.</t>
  </si>
  <si>
    <t>157.</t>
  </si>
  <si>
    <t>147.</t>
  </si>
  <si>
    <t>1185.</t>
  </si>
  <si>
    <t>1134.</t>
  </si>
  <si>
    <t>894.</t>
  </si>
  <si>
    <t>791.</t>
  </si>
  <si>
    <t>628.</t>
  </si>
  <si>
    <t>477.</t>
  </si>
  <si>
    <t>425.</t>
  </si>
  <si>
    <t>385.</t>
  </si>
  <si>
    <t>324.</t>
  </si>
  <si>
    <t>284.</t>
  </si>
  <si>
    <t>228.</t>
  </si>
  <si>
    <t>1170.</t>
  </si>
  <si>
    <t>925.</t>
  </si>
  <si>
    <t>749.</t>
  </si>
  <si>
    <t>603.</t>
  </si>
  <si>
    <t>502.</t>
  </si>
  <si>
    <t>407.</t>
  </si>
  <si>
    <t>352.</t>
  </si>
  <si>
    <t>293.</t>
  </si>
  <si>
    <t>227.</t>
  </si>
  <si>
    <t>184.</t>
  </si>
  <si>
    <t>146.</t>
  </si>
  <si>
    <t>110.</t>
  </si>
  <si>
    <t>SEUROITTAIN</t>
  </si>
  <si>
    <t>ka / ottelu</t>
  </si>
  <si>
    <t>LYÖDYT, KA/OTT</t>
  </si>
  <si>
    <t>RS</t>
  </si>
  <si>
    <t>YLS</t>
  </si>
  <si>
    <t>ERO</t>
  </si>
  <si>
    <t>TUODUT, KA/OTT</t>
  </si>
  <si>
    <t>Vimpelin Veto</t>
  </si>
  <si>
    <t>Nurmon Jymy</t>
  </si>
  <si>
    <t>Koskenkorvan Urheilijat</t>
  </si>
  <si>
    <t>Seinäjoen JymyJussit</t>
  </si>
  <si>
    <t>YLEISÖENNÄTYS  KOTONA</t>
  </si>
  <si>
    <t>YLEISÖENNÄTYS  VIERAISSA</t>
  </si>
  <si>
    <t>KATSOJIA YLI 5000</t>
  </si>
  <si>
    <t>OSUUS</t>
  </si>
  <si>
    <t>SIJA</t>
  </si>
  <si>
    <t>KATSOJIA</t>
  </si>
  <si>
    <t>KA / PELI</t>
  </si>
  <si>
    <t>73.   19.09. 2015  ViVe - SoJy  0-2,  fin 5/5</t>
  </si>
  <si>
    <t>63.   29.07. 2008  KPL - ViVe  2-0</t>
  </si>
  <si>
    <t>45.   05.09. 2010  ViVe - KPL  2-1,  fin 2/4</t>
  </si>
  <si>
    <t>33.   17.09. 2011  SoJy - ViVe  2-0,  fin 5/5</t>
  </si>
  <si>
    <t>25.   11.09. 2010  KPL - ViVe  2-0,  fin 3/4</t>
  </si>
  <si>
    <t>RS JA YLS</t>
  </si>
  <si>
    <t>12.</t>
  </si>
  <si>
    <t>Manse PP</t>
  </si>
  <si>
    <t>Manse PP = Manse PP Edustus  (2015)</t>
  </si>
  <si>
    <t>78.</t>
  </si>
  <si>
    <t>TOP-100     1945-2020</t>
  </si>
  <si>
    <t xml:space="preserve"> 1945 - 2020</t>
  </si>
  <si>
    <t>137.</t>
  </si>
  <si>
    <t>209.</t>
  </si>
  <si>
    <t>290.</t>
  </si>
  <si>
    <t>895 982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</si>
</sst>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5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3" borderId="0" xfId="0" applyNumberFormat="1" applyFont="1" applyFill="1" applyAlignment="1">
      <alignment horizontal="left"/>
    </xf>
    <xf numFmtId="0" fontId="5" fillId="3" borderId="3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3" borderId="7" xfId="0" applyFont="1" applyFill="1" applyBorder="1"/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3" borderId="7" xfId="0" applyFont="1" applyFill="1" applyBorder="1" applyAlignment="1">
      <alignment horizontal="left"/>
    </xf>
    <xf numFmtId="0" fontId="7" fillId="0" borderId="0" xfId="0" applyFont="1" applyFill="1"/>
    <xf numFmtId="0" fontId="4" fillId="7" borderId="2" xfId="0" applyFont="1" applyFill="1" applyBorder="1"/>
    <xf numFmtId="0" fontId="4" fillId="7" borderId="3" xfId="0" applyFont="1" applyFill="1" applyBorder="1"/>
    <xf numFmtId="0" fontId="4" fillId="7" borderId="4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1" fontId="4" fillId="3" borderId="1" xfId="0" applyNumberFormat="1" applyFont="1" applyFill="1" applyBorder="1" applyAlignment="1">
      <alignment horizontal="center"/>
    </xf>
    <xf numFmtId="0" fontId="4" fillId="6" borderId="3" xfId="0" applyFont="1" applyFill="1" applyBorder="1" applyAlignment="1"/>
    <xf numFmtId="0" fontId="11" fillId="3" borderId="2" xfId="0" applyFont="1" applyFill="1" applyBorder="1" applyAlignment="1">
      <alignment horizontal="left"/>
    </xf>
    <xf numFmtId="0" fontId="4" fillId="3" borderId="3" xfId="0" applyFont="1" applyFill="1" applyBorder="1" applyAlignment="1"/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/>
    <xf numFmtId="0" fontId="4" fillId="2" borderId="9" xfId="0" applyFont="1" applyFill="1" applyBorder="1"/>
    <xf numFmtId="0" fontId="4" fillId="2" borderId="11" xfId="0" applyFont="1" applyFill="1" applyBorder="1"/>
    <xf numFmtId="0" fontId="4" fillId="2" borderId="7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6" borderId="2" xfId="0" applyFont="1" applyFill="1" applyBorder="1" applyAlignment="1">
      <alignment horizontal="left"/>
    </xf>
    <xf numFmtId="49" fontId="4" fillId="8" borderId="4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/>
    <xf numFmtId="49" fontId="4" fillId="8" borderId="11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2" fontId="4" fillId="4" borderId="5" xfId="0" applyNumberFormat="1" applyFont="1" applyFill="1" applyBorder="1" applyAlignment="1"/>
    <xf numFmtId="1" fontId="4" fillId="4" borderId="0" xfId="0" applyNumberFormat="1" applyFont="1" applyFill="1" applyBorder="1" applyAlignment="1">
      <alignment horizontal="center"/>
    </xf>
    <xf numFmtId="0" fontId="4" fillId="4" borderId="12" xfId="0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  <xf numFmtId="0" fontId="5" fillId="2" borderId="14" xfId="0" applyFont="1" applyFill="1" applyBorder="1" applyAlignment="1">
      <alignment horizontal="center"/>
    </xf>
    <xf numFmtId="9" fontId="4" fillId="4" borderId="0" xfId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1.710937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5703125" style="60" customWidth="1"/>
    <col min="34" max="36" width="11.710937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96</v>
      </c>
      <c r="C1" s="6"/>
      <c r="D1" s="97"/>
      <c r="E1" s="103" t="s">
        <v>97</v>
      </c>
      <c r="F1" s="103"/>
      <c r="G1" s="7"/>
      <c r="H1" s="7"/>
      <c r="I1" s="6"/>
      <c r="J1" s="6"/>
      <c r="K1" s="6"/>
      <c r="L1" s="7"/>
      <c r="M1" s="6"/>
      <c r="N1" s="6"/>
      <c r="O1" s="6"/>
      <c r="P1" s="86"/>
      <c r="Q1" s="86"/>
      <c r="R1" s="86"/>
      <c r="S1" s="86"/>
      <c r="T1" s="86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185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77"/>
      <c r="AA2" s="19"/>
      <c r="AB2" s="22" t="s">
        <v>189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169" t="s">
        <v>179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62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0">
        <v>2002</v>
      </c>
      <c r="C4" s="90" t="s">
        <v>74</v>
      </c>
      <c r="D4" s="91" t="s">
        <v>98</v>
      </c>
      <c r="E4" s="113"/>
      <c r="F4" s="113" t="s">
        <v>66</v>
      </c>
      <c r="G4" s="114"/>
      <c r="H4" s="115"/>
      <c r="I4" s="91"/>
      <c r="J4" s="91"/>
      <c r="K4" s="91"/>
      <c r="L4" s="91"/>
      <c r="M4" s="91"/>
      <c r="N4" s="91"/>
      <c r="O4" s="24"/>
      <c r="P4" s="18"/>
      <c r="Q4" s="18"/>
      <c r="R4" s="18"/>
      <c r="S4" s="18"/>
      <c r="T4" s="24"/>
      <c r="U4" s="84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84"/>
      <c r="AH4" s="84"/>
      <c r="AI4" s="84"/>
      <c r="AJ4" s="84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90">
        <v>2003</v>
      </c>
      <c r="C5" s="90" t="s">
        <v>99</v>
      </c>
      <c r="D5" s="91" t="s">
        <v>100</v>
      </c>
      <c r="E5" s="113"/>
      <c r="F5" s="113" t="s">
        <v>66</v>
      </c>
      <c r="G5" s="114"/>
      <c r="H5" s="115"/>
      <c r="I5" s="91"/>
      <c r="J5" s="91"/>
      <c r="K5" s="91"/>
      <c r="L5" s="91"/>
      <c r="M5" s="91"/>
      <c r="N5" s="91"/>
      <c r="O5" s="24"/>
      <c r="P5" s="18"/>
      <c r="Q5" s="18"/>
      <c r="R5" s="18"/>
      <c r="S5" s="18"/>
      <c r="T5" s="24"/>
      <c r="U5" s="84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4"/>
      <c r="AH5" s="84"/>
      <c r="AI5" s="84"/>
      <c r="AJ5" s="84"/>
      <c r="AK5" s="24"/>
      <c r="AL5" s="25"/>
      <c r="AM5" s="25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109">
        <v>2004</v>
      </c>
      <c r="C6" s="109" t="s">
        <v>101</v>
      </c>
      <c r="D6" s="110" t="s">
        <v>100</v>
      </c>
      <c r="E6" s="116"/>
      <c r="F6" s="116" t="s">
        <v>92</v>
      </c>
      <c r="G6" s="117"/>
      <c r="H6" s="118"/>
      <c r="I6" s="110"/>
      <c r="J6" s="110"/>
      <c r="K6" s="110"/>
      <c r="L6" s="110"/>
      <c r="M6" s="110"/>
      <c r="N6" s="110"/>
      <c r="O6" s="24"/>
      <c r="P6" s="18"/>
      <c r="Q6" s="18"/>
      <c r="R6" s="18"/>
      <c r="S6" s="18"/>
      <c r="T6" s="24"/>
      <c r="U6" s="84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4"/>
      <c r="AH6" s="84"/>
      <c r="AI6" s="84"/>
      <c r="AJ6" s="84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109">
        <v>2005</v>
      </c>
      <c r="C7" s="109" t="s">
        <v>84</v>
      </c>
      <c r="D7" s="110" t="s">
        <v>102</v>
      </c>
      <c r="E7" s="116"/>
      <c r="F7" s="116" t="s">
        <v>92</v>
      </c>
      <c r="G7" s="117"/>
      <c r="H7" s="118"/>
      <c r="I7" s="110"/>
      <c r="J7" s="110"/>
      <c r="K7" s="110"/>
      <c r="L7" s="110"/>
      <c r="M7" s="110"/>
      <c r="N7" s="110"/>
      <c r="O7" s="24"/>
      <c r="P7" s="18"/>
      <c r="Q7" s="18"/>
      <c r="R7" s="18"/>
      <c r="S7" s="18"/>
      <c r="T7" s="24"/>
      <c r="U7" s="84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84"/>
      <c r="AH7" s="84"/>
      <c r="AI7" s="84"/>
      <c r="AJ7" s="84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25">
        <v>2006</v>
      </c>
      <c r="C8" s="25" t="s">
        <v>57</v>
      </c>
      <c r="D8" s="26" t="s">
        <v>103</v>
      </c>
      <c r="E8" s="25">
        <v>27</v>
      </c>
      <c r="F8" s="25">
        <v>1</v>
      </c>
      <c r="G8" s="25">
        <v>2</v>
      </c>
      <c r="H8" s="25">
        <v>15</v>
      </c>
      <c r="I8" s="25">
        <v>64</v>
      </c>
      <c r="J8" s="25">
        <v>54</v>
      </c>
      <c r="K8" s="25">
        <v>2</v>
      </c>
      <c r="L8" s="25">
        <v>5</v>
      </c>
      <c r="M8" s="25">
        <v>3</v>
      </c>
      <c r="N8" s="28">
        <v>0.52500000000000002</v>
      </c>
      <c r="O8" s="24">
        <f t="shared" ref="O8:O13" si="0">PRODUCT(I8/N8)</f>
        <v>121.9047619047619</v>
      </c>
      <c r="P8" s="18"/>
      <c r="Q8" s="18"/>
      <c r="R8" s="18"/>
      <c r="S8" s="18"/>
      <c r="T8" s="24"/>
      <c r="U8" s="25">
        <v>7</v>
      </c>
      <c r="V8" s="25">
        <v>1</v>
      </c>
      <c r="W8" s="25">
        <v>1</v>
      </c>
      <c r="X8" s="25">
        <v>5</v>
      </c>
      <c r="Y8" s="25">
        <v>18</v>
      </c>
      <c r="Z8" s="28">
        <v>0.58099999999999996</v>
      </c>
      <c r="AA8" s="24"/>
      <c r="AB8" s="18"/>
      <c r="AC8" s="18"/>
      <c r="AD8" s="18"/>
      <c r="AE8" s="18"/>
      <c r="AF8" s="24"/>
      <c r="AG8" s="84" t="s">
        <v>175</v>
      </c>
      <c r="AH8" s="84"/>
      <c r="AI8" s="84"/>
      <c r="AJ8" s="84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2007</v>
      </c>
      <c r="C9" s="25" t="s">
        <v>67</v>
      </c>
      <c r="D9" s="26" t="s">
        <v>103</v>
      </c>
      <c r="E9" s="25">
        <v>25</v>
      </c>
      <c r="F9" s="25">
        <v>1</v>
      </c>
      <c r="G9" s="25">
        <v>0</v>
      </c>
      <c r="H9" s="25">
        <v>4</v>
      </c>
      <c r="I9" s="25">
        <v>43</v>
      </c>
      <c r="J9" s="25">
        <v>30</v>
      </c>
      <c r="K9" s="25">
        <v>6</v>
      </c>
      <c r="L9" s="25">
        <v>6</v>
      </c>
      <c r="M9" s="25">
        <v>1</v>
      </c>
      <c r="N9" s="28">
        <v>0.48899999999999999</v>
      </c>
      <c r="O9" s="24">
        <f t="shared" si="0"/>
        <v>87.934560327198369</v>
      </c>
      <c r="P9" s="18"/>
      <c r="Q9" s="18"/>
      <c r="R9" s="18"/>
      <c r="S9" s="18"/>
      <c r="T9" s="24"/>
      <c r="U9" s="25">
        <v>14</v>
      </c>
      <c r="V9" s="25">
        <v>0</v>
      </c>
      <c r="W9" s="25">
        <v>2</v>
      </c>
      <c r="X9" s="25">
        <v>11</v>
      </c>
      <c r="Y9" s="25">
        <v>36</v>
      </c>
      <c r="Z9" s="28">
        <v>0.50700000000000001</v>
      </c>
      <c r="AA9" s="24"/>
      <c r="AB9" s="18"/>
      <c r="AC9" s="18"/>
      <c r="AD9" s="18"/>
      <c r="AE9" s="18"/>
      <c r="AF9" s="24"/>
      <c r="AG9" s="84" t="s">
        <v>176</v>
      </c>
      <c r="AH9" s="84" t="s">
        <v>177</v>
      </c>
      <c r="AI9" s="84" t="s">
        <v>178</v>
      </c>
      <c r="AJ9" s="84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2008</v>
      </c>
      <c r="C10" s="25" t="s">
        <v>93</v>
      </c>
      <c r="D10" s="26" t="s">
        <v>104</v>
      </c>
      <c r="E10" s="25">
        <v>24</v>
      </c>
      <c r="F10" s="25">
        <v>0</v>
      </c>
      <c r="G10" s="25">
        <v>4</v>
      </c>
      <c r="H10" s="25">
        <v>19</v>
      </c>
      <c r="I10" s="25">
        <v>99</v>
      </c>
      <c r="J10" s="25">
        <v>90</v>
      </c>
      <c r="K10" s="25">
        <v>2</v>
      </c>
      <c r="L10" s="25">
        <v>3</v>
      </c>
      <c r="M10" s="25">
        <v>4</v>
      </c>
      <c r="N10" s="28">
        <v>0.63900000000000001</v>
      </c>
      <c r="O10" s="24">
        <f t="shared" si="0"/>
        <v>154.92957746478874</v>
      </c>
      <c r="P10" s="18"/>
      <c r="Q10" s="18" t="s">
        <v>186</v>
      </c>
      <c r="R10" s="18"/>
      <c r="S10" s="18"/>
      <c r="T10" s="24"/>
      <c r="U10" s="25">
        <v>7</v>
      </c>
      <c r="V10" s="25">
        <v>0</v>
      </c>
      <c r="W10" s="25">
        <v>0</v>
      </c>
      <c r="X10" s="25">
        <v>1</v>
      </c>
      <c r="Y10" s="25">
        <v>25</v>
      </c>
      <c r="Z10" s="28">
        <v>0.53200000000000003</v>
      </c>
      <c r="AA10" s="24"/>
      <c r="AB10" s="18"/>
      <c r="AC10" s="18"/>
      <c r="AD10" s="18"/>
      <c r="AE10" s="18"/>
      <c r="AF10" s="24"/>
      <c r="AG10" s="84" t="s">
        <v>159</v>
      </c>
      <c r="AH10" s="84"/>
      <c r="AI10" s="84"/>
      <c r="AJ10" s="84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2009</v>
      </c>
      <c r="C11" s="25" t="s">
        <v>84</v>
      </c>
      <c r="D11" s="26" t="s">
        <v>104</v>
      </c>
      <c r="E11" s="25">
        <v>23</v>
      </c>
      <c r="F11" s="25">
        <v>0</v>
      </c>
      <c r="G11" s="25">
        <v>1</v>
      </c>
      <c r="H11" s="25">
        <v>17</v>
      </c>
      <c r="I11" s="25">
        <v>71</v>
      </c>
      <c r="J11" s="25">
        <v>61</v>
      </c>
      <c r="K11" s="25">
        <v>4</v>
      </c>
      <c r="L11" s="25">
        <v>5</v>
      </c>
      <c r="M11" s="25">
        <v>1</v>
      </c>
      <c r="N11" s="28">
        <v>0.55000000000000004</v>
      </c>
      <c r="O11" s="24">
        <f t="shared" si="0"/>
        <v>129.09090909090909</v>
      </c>
      <c r="P11" s="18"/>
      <c r="Q11" s="18"/>
      <c r="R11" s="18"/>
      <c r="S11" s="18"/>
      <c r="T11" s="24"/>
      <c r="U11" s="25">
        <v>11</v>
      </c>
      <c r="V11" s="25">
        <v>2</v>
      </c>
      <c r="W11" s="25">
        <v>1</v>
      </c>
      <c r="X11" s="25">
        <v>12</v>
      </c>
      <c r="Y11" s="25">
        <v>56</v>
      </c>
      <c r="Z11" s="28">
        <v>0.71799999999999997</v>
      </c>
      <c r="AA11" s="24"/>
      <c r="AB11" s="18"/>
      <c r="AC11" s="18" t="s">
        <v>91</v>
      </c>
      <c r="AD11" s="18"/>
      <c r="AE11" s="18" t="s">
        <v>70</v>
      </c>
      <c r="AF11" s="24"/>
      <c r="AG11" s="84" t="s">
        <v>71</v>
      </c>
      <c r="AH11" s="84" t="s">
        <v>160</v>
      </c>
      <c r="AI11" s="84" t="s">
        <v>161</v>
      </c>
      <c r="AJ11" s="84"/>
      <c r="AK11" s="24"/>
      <c r="AL11" s="25">
        <v>1</v>
      </c>
      <c r="AM11" s="25"/>
      <c r="AN11" s="25"/>
      <c r="AO11" s="27"/>
      <c r="AP11" s="29"/>
      <c r="AQ11" s="25">
        <v>1</v>
      </c>
      <c r="AR11" s="39"/>
    </row>
    <row r="12" spans="1:44" s="4" customFormat="1" ht="15" customHeight="1" x14ac:dyDescent="0.25">
      <c r="A12" s="2"/>
      <c r="B12" s="25">
        <v>2010</v>
      </c>
      <c r="C12" s="25" t="s">
        <v>99</v>
      </c>
      <c r="D12" s="26" t="s">
        <v>104</v>
      </c>
      <c r="E12" s="25">
        <v>26</v>
      </c>
      <c r="F12" s="119">
        <v>2</v>
      </c>
      <c r="G12" s="119">
        <v>4</v>
      </c>
      <c r="H12" s="119">
        <v>26</v>
      </c>
      <c r="I12" s="119">
        <v>84</v>
      </c>
      <c r="J12" s="25">
        <v>67</v>
      </c>
      <c r="K12" s="25">
        <v>6</v>
      </c>
      <c r="L12" s="25">
        <v>5</v>
      </c>
      <c r="M12" s="25">
        <v>6</v>
      </c>
      <c r="N12" s="28">
        <v>0.58299999999999996</v>
      </c>
      <c r="O12" s="24">
        <f t="shared" si="0"/>
        <v>144.08233276157804</v>
      </c>
      <c r="P12" s="18"/>
      <c r="Q12" s="18" t="s">
        <v>182</v>
      </c>
      <c r="R12" s="18"/>
      <c r="S12" s="18"/>
      <c r="T12" s="24"/>
      <c r="U12" s="25">
        <v>11</v>
      </c>
      <c r="V12" s="25">
        <v>0</v>
      </c>
      <c r="W12" s="25">
        <v>1</v>
      </c>
      <c r="X12" s="25">
        <v>6</v>
      </c>
      <c r="Y12" s="25">
        <v>33</v>
      </c>
      <c r="Z12" s="28">
        <v>0.57899999999999996</v>
      </c>
      <c r="AA12" s="24"/>
      <c r="AB12" s="18"/>
      <c r="AC12" s="18"/>
      <c r="AD12" s="18"/>
      <c r="AE12" s="18"/>
      <c r="AF12" s="24"/>
      <c r="AG12" s="84" t="s">
        <v>162</v>
      </c>
      <c r="AH12" s="84" t="s">
        <v>163</v>
      </c>
      <c r="AI12" s="84"/>
      <c r="AJ12" s="84" t="s">
        <v>164</v>
      </c>
      <c r="AK12" s="24"/>
      <c r="AL12" s="25"/>
      <c r="AM12" s="25"/>
      <c r="AN12" s="25">
        <v>1</v>
      </c>
      <c r="AO12" s="27">
        <v>1</v>
      </c>
      <c r="AP12" s="29"/>
      <c r="AQ12" s="25"/>
      <c r="AR12" s="39"/>
    </row>
    <row r="13" spans="1:44" s="4" customFormat="1" ht="15" customHeight="1" x14ac:dyDescent="0.25">
      <c r="A13" s="2"/>
      <c r="B13" s="25">
        <v>2011</v>
      </c>
      <c r="C13" s="25" t="s">
        <v>61</v>
      </c>
      <c r="D13" s="26" t="s">
        <v>104</v>
      </c>
      <c r="E13" s="25">
        <v>26</v>
      </c>
      <c r="F13" s="25">
        <v>1</v>
      </c>
      <c r="G13" s="25">
        <v>10</v>
      </c>
      <c r="H13" s="25">
        <v>33</v>
      </c>
      <c r="I13" s="25">
        <v>111</v>
      </c>
      <c r="J13" s="25">
        <v>48</v>
      </c>
      <c r="K13" s="25">
        <v>34</v>
      </c>
      <c r="L13" s="25">
        <v>18</v>
      </c>
      <c r="M13" s="25">
        <v>11</v>
      </c>
      <c r="N13" s="28">
        <v>0.63800000000000001</v>
      </c>
      <c r="O13" s="24">
        <f t="shared" si="0"/>
        <v>173.98119122257052</v>
      </c>
      <c r="P13" s="18"/>
      <c r="Q13" s="18" t="s">
        <v>183</v>
      </c>
      <c r="R13" s="18" t="s">
        <v>184</v>
      </c>
      <c r="S13" s="18"/>
      <c r="T13" s="24"/>
      <c r="U13" s="25">
        <v>12</v>
      </c>
      <c r="V13" s="25">
        <v>0</v>
      </c>
      <c r="W13" s="25">
        <v>3</v>
      </c>
      <c r="X13" s="25">
        <v>4</v>
      </c>
      <c r="Y13" s="25">
        <v>37</v>
      </c>
      <c r="Z13" s="28">
        <v>0.55200000000000005</v>
      </c>
      <c r="AA13" s="24"/>
      <c r="AB13" s="18"/>
      <c r="AC13" s="18"/>
      <c r="AD13" s="18"/>
      <c r="AE13" s="18"/>
      <c r="AF13" s="24"/>
      <c r="AG13" s="84" t="s">
        <v>165</v>
      </c>
      <c r="AH13" s="84" t="s">
        <v>166</v>
      </c>
      <c r="AI13" s="84"/>
      <c r="AJ13" s="84" t="s">
        <v>167</v>
      </c>
      <c r="AK13" s="24"/>
      <c r="AL13" s="25">
        <v>1</v>
      </c>
      <c r="AM13" s="25">
        <v>1</v>
      </c>
      <c r="AN13" s="25"/>
      <c r="AO13" s="27"/>
      <c r="AP13" s="29">
        <v>1</v>
      </c>
      <c r="AQ13" s="25"/>
      <c r="AR13" s="39"/>
    </row>
    <row r="14" spans="1:44" s="4" customFormat="1" ht="15" customHeight="1" x14ac:dyDescent="0.25">
      <c r="A14" s="2"/>
      <c r="B14" s="25">
        <v>2012</v>
      </c>
      <c r="C14" s="25" t="s">
        <v>61</v>
      </c>
      <c r="D14" s="26" t="s">
        <v>104</v>
      </c>
      <c r="E14" s="25">
        <v>22</v>
      </c>
      <c r="F14" s="119">
        <v>4</v>
      </c>
      <c r="G14" s="119">
        <v>12</v>
      </c>
      <c r="H14" s="119">
        <v>11</v>
      </c>
      <c r="I14" s="119">
        <v>75</v>
      </c>
      <c r="J14" s="25">
        <v>31</v>
      </c>
      <c r="K14" s="25">
        <v>18</v>
      </c>
      <c r="L14" s="25">
        <v>10</v>
      </c>
      <c r="M14" s="25">
        <v>16</v>
      </c>
      <c r="N14" s="28">
        <v>0.56399999999999995</v>
      </c>
      <c r="O14" s="24">
        <f>PRODUCT(I14/N14)</f>
        <v>132.97872340425533</v>
      </c>
      <c r="P14" s="18"/>
      <c r="Q14" s="18"/>
      <c r="R14" s="18"/>
      <c r="S14" s="18"/>
      <c r="T14" s="24"/>
      <c r="U14" s="25">
        <v>12</v>
      </c>
      <c r="V14" s="25">
        <v>1</v>
      </c>
      <c r="W14" s="25">
        <v>2</v>
      </c>
      <c r="X14" s="25">
        <v>5</v>
      </c>
      <c r="Y14" s="25">
        <v>21</v>
      </c>
      <c r="Z14" s="28">
        <v>0.375</v>
      </c>
      <c r="AA14" s="24"/>
      <c r="AB14" s="18"/>
      <c r="AC14" s="18"/>
      <c r="AD14" s="18"/>
      <c r="AE14" s="18"/>
      <c r="AF14" s="24"/>
      <c r="AG14" s="84" t="s">
        <v>168</v>
      </c>
      <c r="AH14" s="84" t="s">
        <v>169</v>
      </c>
      <c r="AI14" s="84"/>
      <c r="AJ14" s="84" t="s">
        <v>72</v>
      </c>
      <c r="AK14" s="24"/>
      <c r="AL14" s="25">
        <v>1</v>
      </c>
      <c r="AM14" s="25"/>
      <c r="AN14" s="25"/>
      <c r="AO14" s="27"/>
      <c r="AP14" s="29">
        <v>1</v>
      </c>
      <c r="AQ14" s="25"/>
      <c r="AR14" s="39"/>
    </row>
    <row r="15" spans="1:44" s="4" customFormat="1" ht="15" customHeight="1" x14ac:dyDescent="0.25">
      <c r="A15" s="2"/>
      <c r="B15" s="25">
        <v>2013</v>
      </c>
      <c r="C15" s="25" t="s">
        <v>93</v>
      </c>
      <c r="D15" s="26" t="s">
        <v>105</v>
      </c>
      <c r="E15" s="25">
        <v>22</v>
      </c>
      <c r="F15" s="25">
        <v>1</v>
      </c>
      <c r="G15" s="25">
        <v>1</v>
      </c>
      <c r="H15" s="25">
        <v>20</v>
      </c>
      <c r="I15" s="25">
        <v>99</v>
      </c>
      <c r="J15" s="25">
        <v>29</v>
      </c>
      <c r="K15" s="25">
        <v>62</v>
      </c>
      <c r="L15" s="25">
        <v>6</v>
      </c>
      <c r="M15" s="29">
        <v>2</v>
      </c>
      <c r="N15" s="28">
        <v>0.70709999999999995</v>
      </c>
      <c r="O15" s="89">
        <f>PRODUCT(I15/N15)</f>
        <v>140.00848536274927</v>
      </c>
      <c r="P15" s="18"/>
      <c r="Q15" s="18"/>
      <c r="R15" s="18"/>
      <c r="S15" s="18"/>
      <c r="T15" s="24"/>
      <c r="U15" s="25">
        <v>3</v>
      </c>
      <c r="V15" s="27">
        <v>0</v>
      </c>
      <c r="W15" s="25">
        <v>0</v>
      </c>
      <c r="X15" s="25">
        <v>2</v>
      </c>
      <c r="Y15" s="25">
        <v>10</v>
      </c>
      <c r="Z15" s="28">
        <v>0.45500000000000002</v>
      </c>
      <c r="AA15" s="24"/>
      <c r="AB15" s="18"/>
      <c r="AC15" s="18"/>
      <c r="AD15" s="18"/>
      <c r="AE15" s="18"/>
      <c r="AF15" s="24"/>
      <c r="AG15" s="84" t="s">
        <v>72</v>
      </c>
      <c r="AH15" s="84"/>
      <c r="AI15" s="84"/>
      <c r="AJ15" s="84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2014</v>
      </c>
      <c r="C16" s="25" t="s">
        <v>70</v>
      </c>
      <c r="D16" s="26" t="s">
        <v>105</v>
      </c>
      <c r="E16" s="25">
        <v>30</v>
      </c>
      <c r="F16" s="119">
        <v>4</v>
      </c>
      <c r="G16" s="119">
        <v>8</v>
      </c>
      <c r="H16" s="119">
        <v>24</v>
      </c>
      <c r="I16" s="119">
        <v>133</v>
      </c>
      <c r="J16" s="25">
        <v>19</v>
      </c>
      <c r="K16" s="25">
        <v>31</v>
      </c>
      <c r="L16" s="25">
        <v>71</v>
      </c>
      <c r="M16" s="29">
        <v>12</v>
      </c>
      <c r="N16" s="28">
        <v>0.68600000000000005</v>
      </c>
      <c r="O16" s="89">
        <f>PRODUCT(I16/N16)</f>
        <v>193.87755102040813</v>
      </c>
      <c r="P16" s="18"/>
      <c r="Q16" s="18"/>
      <c r="R16" s="18"/>
      <c r="S16" s="18" t="s">
        <v>184</v>
      </c>
      <c r="T16" s="24"/>
      <c r="U16" s="25">
        <v>3</v>
      </c>
      <c r="V16" s="27">
        <v>0</v>
      </c>
      <c r="W16" s="25">
        <v>0</v>
      </c>
      <c r="X16" s="25">
        <v>1</v>
      </c>
      <c r="Y16" s="25">
        <v>7</v>
      </c>
      <c r="Z16" s="28">
        <v>0.46700000000000003</v>
      </c>
      <c r="AA16" s="24"/>
      <c r="AB16" s="18"/>
      <c r="AC16" s="18"/>
      <c r="AD16" s="18"/>
      <c r="AE16" s="18"/>
      <c r="AF16" s="24"/>
      <c r="AG16" s="84" t="s">
        <v>83</v>
      </c>
      <c r="AH16" s="84"/>
      <c r="AI16" s="84"/>
      <c r="AJ16" s="84"/>
      <c r="AK16" s="24"/>
      <c r="AL16" s="25">
        <v>1</v>
      </c>
      <c r="AM16" s="25"/>
      <c r="AN16" s="25"/>
      <c r="AO16" s="27"/>
      <c r="AP16" s="29"/>
      <c r="AQ16" s="25"/>
      <c r="AR16" s="39"/>
    </row>
    <row r="17" spans="1:44" s="4" customFormat="1" ht="15" customHeight="1" x14ac:dyDescent="0.25">
      <c r="A17" s="2"/>
      <c r="B17" s="25">
        <v>2015</v>
      </c>
      <c r="C17" s="25" t="s">
        <v>61</v>
      </c>
      <c r="D17" s="26" t="s">
        <v>104</v>
      </c>
      <c r="E17" s="25">
        <v>29</v>
      </c>
      <c r="F17" s="25">
        <v>1</v>
      </c>
      <c r="G17" s="25">
        <v>9</v>
      </c>
      <c r="H17" s="25">
        <v>15</v>
      </c>
      <c r="I17" s="25">
        <v>76</v>
      </c>
      <c r="J17" s="25">
        <v>30</v>
      </c>
      <c r="K17" s="25">
        <v>15</v>
      </c>
      <c r="L17" s="25">
        <v>21</v>
      </c>
      <c r="M17" s="25">
        <v>10</v>
      </c>
      <c r="N17" s="32">
        <v>0.47789999999999999</v>
      </c>
      <c r="O17" s="98">
        <v>159</v>
      </c>
      <c r="P17" s="18"/>
      <c r="Q17" s="18"/>
      <c r="R17" s="18"/>
      <c r="S17" s="18"/>
      <c r="T17" s="24"/>
      <c r="U17" s="25">
        <v>12</v>
      </c>
      <c r="V17" s="27">
        <v>2</v>
      </c>
      <c r="W17" s="25">
        <v>3</v>
      </c>
      <c r="X17" s="25">
        <v>11</v>
      </c>
      <c r="Y17" s="25">
        <v>37</v>
      </c>
      <c r="Z17" s="28">
        <v>0.58699999999999997</v>
      </c>
      <c r="AA17" s="24"/>
      <c r="AB17" s="18"/>
      <c r="AC17" s="18" t="s">
        <v>70</v>
      </c>
      <c r="AD17" s="18"/>
      <c r="AE17" s="18"/>
      <c r="AF17" s="24"/>
      <c r="AG17" s="84" t="s">
        <v>170</v>
      </c>
      <c r="AH17" s="84" t="s">
        <v>171</v>
      </c>
      <c r="AI17" s="84"/>
      <c r="AJ17" s="84" t="s">
        <v>167</v>
      </c>
      <c r="AK17" s="24"/>
      <c r="AL17" s="25"/>
      <c r="AM17" s="25"/>
      <c r="AN17" s="25"/>
      <c r="AO17" s="27"/>
      <c r="AP17" s="29">
        <v>1</v>
      </c>
      <c r="AQ17" s="25"/>
      <c r="AR17" s="39"/>
    </row>
    <row r="18" spans="1:44" s="4" customFormat="1" ht="15" customHeight="1" x14ac:dyDescent="0.25">
      <c r="A18" s="2"/>
      <c r="B18" s="25">
        <v>2016</v>
      </c>
      <c r="C18" s="25" t="s">
        <v>99</v>
      </c>
      <c r="D18" s="26" t="s">
        <v>104</v>
      </c>
      <c r="E18" s="25">
        <v>28</v>
      </c>
      <c r="F18" s="25">
        <v>2</v>
      </c>
      <c r="G18" s="25">
        <v>11</v>
      </c>
      <c r="H18" s="25">
        <v>13</v>
      </c>
      <c r="I18" s="25">
        <v>83</v>
      </c>
      <c r="J18" s="25">
        <v>14</v>
      </c>
      <c r="K18" s="25">
        <v>29</v>
      </c>
      <c r="L18" s="25">
        <v>27</v>
      </c>
      <c r="M18" s="25">
        <v>13</v>
      </c>
      <c r="N18" s="32">
        <v>0.624</v>
      </c>
      <c r="O18" s="98">
        <v>133</v>
      </c>
      <c r="P18" s="18"/>
      <c r="Q18" s="18"/>
      <c r="R18" s="18"/>
      <c r="S18" s="18"/>
      <c r="T18" s="24"/>
      <c r="U18" s="25">
        <v>11</v>
      </c>
      <c r="V18" s="27">
        <v>0</v>
      </c>
      <c r="W18" s="25">
        <v>2</v>
      </c>
      <c r="X18" s="25">
        <v>2</v>
      </c>
      <c r="Y18" s="25">
        <v>13</v>
      </c>
      <c r="Z18" s="28">
        <v>0.35099999999999998</v>
      </c>
      <c r="AA18" s="24"/>
      <c r="AB18" s="18"/>
      <c r="AC18" s="18"/>
      <c r="AD18" s="18"/>
      <c r="AE18" s="18"/>
      <c r="AF18" s="24"/>
      <c r="AG18" s="84" t="s">
        <v>172</v>
      </c>
      <c r="AH18" s="84" t="s">
        <v>173</v>
      </c>
      <c r="AI18" s="84"/>
      <c r="AJ18" s="84" t="s">
        <v>174</v>
      </c>
      <c r="AK18" s="24"/>
      <c r="AL18" s="25"/>
      <c r="AM18" s="25"/>
      <c r="AN18" s="25">
        <v>1</v>
      </c>
      <c r="AO18" s="27">
        <v>1</v>
      </c>
      <c r="AP18" s="29"/>
      <c r="AQ18" s="25"/>
      <c r="AR18" s="39"/>
    </row>
    <row r="19" spans="1:44" s="4" customFormat="1" ht="15" customHeight="1" x14ac:dyDescent="0.25">
      <c r="A19" s="2"/>
      <c r="B19" s="25">
        <v>2017</v>
      </c>
      <c r="C19" s="25" t="s">
        <v>99</v>
      </c>
      <c r="D19" s="26" t="s">
        <v>104</v>
      </c>
      <c r="E19" s="25">
        <v>31</v>
      </c>
      <c r="F19" s="25">
        <v>3</v>
      </c>
      <c r="G19" s="25">
        <v>9</v>
      </c>
      <c r="H19" s="25">
        <v>12</v>
      </c>
      <c r="I19" s="25">
        <v>75</v>
      </c>
      <c r="J19" s="25">
        <v>22</v>
      </c>
      <c r="K19" s="25">
        <v>21</v>
      </c>
      <c r="L19" s="25">
        <v>20</v>
      </c>
      <c r="M19" s="25">
        <v>12</v>
      </c>
      <c r="N19" s="32">
        <v>0.4491</v>
      </c>
      <c r="O19" s="98">
        <v>167</v>
      </c>
      <c r="P19" s="18"/>
      <c r="Q19" s="18"/>
      <c r="R19" s="18"/>
      <c r="S19" s="18"/>
      <c r="T19" s="24"/>
      <c r="U19" s="25">
        <v>11</v>
      </c>
      <c r="V19" s="27">
        <v>0</v>
      </c>
      <c r="W19" s="25">
        <v>5</v>
      </c>
      <c r="X19" s="25">
        <v>0</v>
      </c>
      <c r="Y19" s="25">
        <v>31</v>
      </c>
      <c r="Z19" s="28">
        <v>0.53400000000000003</v>
      </c>
      <c r="AA19" s="24"/>
      <c r="AB19" s="18"/>
      <c r="AC19" s="18"/>
      <c r="AD19" s="18"/>
      <c r="AE19" s="18"/>
      <c r="AF19" s="24"/>
      <c r="AG19" s="84" t="s">
        <v>172</v>
      </c>
      <c r="AH19" s="84" t="s">
        <v>164</v>
      </c>
      <c r="AI19" s="84"/>
      <c r="AJ19" s="84" t="s">
        <v>163</v>
      </c>
      <c r="AK19" s="24"/>
      <c r="AL19" s="25"/>
      <c r="AM19" s="25"/>
      <c r="AN19" s="25">
        <v>1</v>
      </c>
      <c r="AO19" s="27">
        <v>1</v>
      </c>
      <c r="AP19" s="29"/>
      <c r="AQ19" s="25"/>
      <c r="AR19" s="39"/>
    </row>
    <row r="20" spans="1:44" s="4" customFormat="1" ht="15" customHeight="1" x14ac:dyDescent="0.25">
      <c r="A20" s="2"/>
      <c r="B20" s="25">
        <v>2018</v>
      </c>
      <c r="C20" s="25" t="s">
        <v>84</v>
      </c>
      <c r="D20" s="26" t="s">
        <v>104</v>
      </c>
      <c r="E20" s="25">
        <v>13</v>
      </c>
      <c r="F20" s="25">
        <v>0</v>
      </c>
      <c r="G20" s="25">
        <v>8</v>
      </c>
      <c r="H20" s="25">
        <v>3</v>
      </c>
      <c r="I20" s="25">
        <v>29</v>
      </c>
      <c r="J20" s="25">
        <v>2</v>
      </c>
      <c r="K20" s="25">
        <v>10</v>
      </c>
      <c r="L20" s="25">
        <v>9</v>
      </c>
      <c r="M20" s="25">
        <v>8</v>
      </c>
      <c r="N20" s="32">
        <v>0.60409999999999997</v>
      </c>
      <c r="O20" s="98">
        <v>48.005297136235725</v>
      </c>
      <c r="P20" s="18"/>
      <c r="Q20" s="18"/>
      <c r="R20" s="18"/>
      <c r="S20" s="18"/>
      <c r="T20" s="24"/>
      <c r="U20" s="25">
        <v>1</v>
      </c>
      <c r="V20" s="27">
        <v>0</v>
      </c>
      <c r="W20" s="25">
        <v>0</v>
      </c>
      <c r="X20" s="25">
        <v>0</v>
      </c>
      <c r="Y20" s="25">
        <v>1</v>
      </c>
      <c r="Z20" s="28">
        <v>0.5</v>
      </c>
      <c r="AA20" s="24"/>
      <c r="AB20" s="18"/>
      <c r="AC20" s="18"/>
      <c r="AD20" s="18"/>
      <c r="AE20" s="18"/>
      <c r="AF20" s="24"/>
      <c r="AG20" s="84"/>
      <c r="AH20" s="84" t="s">
        <v>198</v>
      </c>
      <c r="AI20" s="84"/>
      <c r="AJ20" s="84"/>
      <c r="AK20" s="24"/>
      <c r="AL20" s="25"/>
      <c r="AM20" s="25"/>
      <c r="AN20" s="25"/>
      <c r="AO20" s="27"/>
      <c r="AP20" s="29"/>
      <c r="AQ20" s="25">
        <v>1</v>
      </c>
      <c r="AR20" s="39"/>
    </row>
    <row r="21" spans="1:44" s="4" customFormat="1" ht="15" customHeight="1" x14ac:dyDescent="0.25">
      <c r="A21" s="2"/>
      <c r="B21" s="25">
        <v>2019</v>
      </c>
      <c r="C21" s="25" t="s">
        <v>91</v>
      </c>
      <c r="D21" s="26" t="s">
        <v>199</v>
      </c>
      <c r="E21" s="25">
        <v>25</v>
      </c>
      <c r="F21" s="25">
        <v>1</v>
      </c>
      <c r="G21" s="25">
        <v>14</v>
      </c>
      <c r="H21" s="25">
        <v>10</v>
      </c>
      <c r="I21" s="25">
        <v>74</v>
      </c>
      <c r="J21" s="25">
        <v>9</v>
      </c>
      <c r="K21" s="25">
        <v>13</v>
      </c>
      <c r="L21" s="25">
        <v>37</v>
      </c>
      <c r="M21" s="25">
        <v>15</v>
      </c>
      <c r="N21" s="28">
        <v>0.51029999999999998</v>
      </c>
      <c r="O21" s="89">
        <v>145</v>
      </c>
      <c r="P21" s="18"/>
      <c r="Q21" s="18"/>
      <c r="R21" s="18"/>
      <c r="S21" s="18"/>
      <c r="T21" s="24"/>
      <c r="U21" s="25">
        <v>3</v>
      </c>
      <c r="V21" s="27">
        <v>0</v>
      </c>
      <c r="W21" s="25">
        <v>0</v>
      </c>
      <c r="X21" s="25">
        <v>0</v>
      </c>
      <c r="Y21" s="25">
        <v>8</v>
      </c>
      <c r="Z21" s="28">
        <v>0.47049999999999997</v>
      </c>
      <c r="AA21" s="24"/>
      <c r="AB21" s="18"/>
      <c r="AC21" s="18"/>
      <c r="AD21" s="18"/>
      <c r="AE21" s="18"/>
      <c r="AF21" s="24"/>
      <c r="AG21" s="84" t="s">
        <v>160</v>
      </c>
      <c r="AH21" s="84"/>
      <c r="AI21" s="84"/>
      <c r="AJ21" s="84"/>
      <c r="AK21" s="24"/>
      <c r="AL21" s="25"/>
      <c r="AM21" s="25"/>
      <c r="AN21" s="25"/>
      <c r="AO21" s="27"/>
      <c r="AP21" s="29"/>
      <c r="AQ21" s="25"/>
      <c r="AR21" s="39"/>
    </row>
    <row r="22" spans="1:44" s="4" customFormat="1" ht="15" customHeight="1" x14ac:dyDescent="0.25">
      <c r="A22" s="2"/>
      <c r="B22" s="25">
        <v>2020</v>
      </c>
      <c r="C22" s="25" t="s">
        <v>401</v>
      </c>
      <c r="D22" s="26" t="s">
        <v>402</v>
      </c>
      <c r="E22" s="25">
        <v>12</v>
      </c>
      <c r="F22" s="25">
        <v>1</v>
      </c>
      <c r="G22" s="25">
        <v>6</v>
      </c>
      <c r="H22" s="25">
        <v>2</v>
      </c>
      <c r="I22" s="25">
        <v>16</v>
      </c>
      <c r="J22" s="25">
        <v>1</v>
      </c>
      <c r="K22" s="25">
        <v>3</v>
      </c>
      <c r="L22" s="25">
        <v>5</v>
      </c>
      <c r="M22" s="25">
        <v>7</v>
      </c>
      <c r="N22" s="189">
        <v>0.3478</v>
      </c>
      <c r="O22" s="252">
        <v>46</v>
      </c>
      <c r="P22" s="73"/>
      <c r="Q22" s="18"/>
      <c r="R22" s="18"/>
      <c r="S22" s="18"/>
      <c r="T22" s="24"/>
      <c r="U22" s="25"/>
      <c r="V22" s="27"/>
      <c r="W22" s="25"/>
      <c r="X22" s="25"/>
      <c r="Y22" s="25"/>
      <c r="Z22" s="28"/>
      <c r="AA22" s="24"/>
      <c r="AB22" s="18"/>
      <c r="AC22" s="18"/>
      <c r="AD22" s="18"/>
      <c r="AE22" s="18"/>
      <c r="AF22" s="24"/>
      <c r="AG22" s="84"/>
      <c r="AH22" s="84"/>
      <c r="AI22" s="84"/>
      <c r="AJ22" s="84"/>
      <c r="AK22" s="24"/>
      <c r="AL22" s="25"/>
      <c r="AM22" s="25"/>
      <c r="AN22" s="25"/>
      <c r="AO22" s="27"/>
      <c r="AP22" s="29"/>
      <c r="AQ22" s="25"/>
      <c r="AR22" s="39"/>
    </row>
    <row r="23" spans="1:44" s="4" customFormat="1" ht="15" customHeight="1" x14ac:dyDescent="0.25">
      <c r="A23" s="1"/>
      <c r="B23" s="16" t="s">
        <v>7</v>
      </c>
      <c r="C23" s="17"/>
      <c r="D23" s="15"/>
      <c r="E23" s="18">
        <f t="shared" ref="E23:M23" si="1">SUM(E4:E22)</f>
        <v>363</v>
      </c>
      <c r="F23" s="18">
        <f t="shared" si="1"/>
        <v>22</v>
      </c>
      <c r="G23" s="18">
        <f t="shared" si="1"/>
        <v>99</v>
      </c>
      <c r="H23" s="18">
        <f t="shared" si="1"/>
        <v>224</v>
      </c>
      <c r="I23" s="18">
        <f t="shared" si="1"/>
        <v>1132</v>
      </c>
      <c r="J23" s="18">
        <f t="shared" si="1"/>
        <v>507</v>
      </c>
      <c r="K23" s="18">
        <f t="shared" si="1"/>
        <v>256</v>
      </c>
      <c r="L23" s="18">
        <f t="shared" si="1"/>
        <v>248</v>
      </c>
      <c r="M23" s="17">
        <f t="shared" si="1"/>
        <v>121</v>
      </c>
      <c r="N23" s="33">
        <f>PRODUCT(I23/O23)</f>
        <v>0.57264456968585675</v>
      </c>
      <c r="O23" s="87">
        <f>SUM(O3:O22)</f>
        <v>1976.7933896954551</v>
      </c>
      <c r="P23" s="73" t="s">
        <v>48</v>
      </c>
      <c r="Q23" s="73" t="s">
        <v>48</v>
      </c>
      <c r="R23" s="73" t="s">
        <v>48</v>
      </c>
      <c r="S23" s="73" t="s">
        <v>48</v>
      </c>
      <c r="T23" s="30"/>
      <c r="U23" s="18">
        <f>SUM(U8:U22)</f>
        <v>118</v>
      </c>
      <c r="V23" s="18">
        <f>SUM(V8:V22)</f>
        <v>6</v>
      </c>
      <c r="W23" s="18">
        <f>SUM(W8:W22)</f>
        <v>20</v>
      </c>
      <c r="X23" s="18">
        <f>SUM(X8:X22)</f>
        <v>60</v>
      </c>
      <c r="Y23" s="18">
        <f>SUM(Y8:Y22)</f>
        <v>333</v>
      </c>
      <c r="Z23" s="33">
        <f>PRODUCT(N29)</f>
        <v>0.53536977491961413</v>
      </c>
      <c r="AA23" s="87"/>
      <c r="AB23" s="73" t="s">
        <v>48</v>
      </c>
      <c r="AC23" s="73" t="s">
        <v>48</v>
      </c>
      <c r="AD23" s="73" t="s">
        <v>48</v>
      </c>
      <c r="AE23" s="73" t="s">
        <v>48</v>
      </c>
      <c r="AF23" s="24"/>
      <c r="AG23" s="73" t="s">
        <v>203</v>
      </c>
      <c r="AH23" s="73" t="s">
        <v>156</v>
      </c>
      <c r="AI23" s="73" t="s">
        <v>86</v>
      </c>
      <c r="AJ23" s="73" t="s">
        <v>181</v>
      </c>
      <c r="AK23" s="24"/>
      <c r="AL23" s="18">
        <f t="shared" ref="AL23:AQ23" si="2">SUM(AL4:AL22)</f>
        <v>4</v>
      </c>
      <c r="AM23" s="18">
        <f t="shared" si="2"/>
        <v>1</v>
      </c>
      <c r="AN23" s="18">
        <f t="shared" si="2"/>
        <v>3</v>
      </c>
      <c r="AO23" s="18">
        <f t="shared" si="2"/>
        <v>3</v>
      </c>
      <c r="AP23" s="18">
        <f t="shared" si="2"/>
        <v>3</v>
      </c>
      <c r="AQ23" s="18">
        <f t="shared" si="2"/>
        <v>2</v>
      </c>
      <c r="AR23" s="39"/>
    </row>
    <row r="24" spans="1:44" s="4" customFormat="1" ht="15" customHeight="1" x14ac:dyDescent="0.25">
      <c r="A24" s="1"/>
      <c r="B24" s="16" t="s">
        <v>405</v>
      </c>
      <c r="C24" s="17"/>
      <c r="D24" s="15"/>
      <c r="E24" s="17" t="s">
        <v>404</v>
      </c>
      <c r="F24" s="14" t="s">
        <v>293</v>
      </c>
      <c r="G24" s="14"/>
      <c r="H24" s="14"/>
      <c r="I24" s="14"/>
      <c r="J24" s="14"/>
      <c r="K24" s="14"/>
      <c r="L24" s="14"/>
      <c r="M24" s="14"/>
      <c r="N24" s="77"/>
      <c r="O24" s="24"/>
      <c r="P24" s="22"/>
      <c r="Q24" s="20"/>
      <c r="R24" s="78"/>
      <c r="S24" s="79"/>
      <c r="T24" s="24"/>
      <c r="U24" s="17" t="s">
        <v>187</v>
      </c>
      <c r="V24" s="14" t="s">
        <v>204</v>
      </c>
      <c r="W24" s="14"/>
      <c r="X24" s="14" t="s">
        <v>205</v>
      </c>
      <c r="Y24" s="14" t="s">
        <v>188</v>
      </c>
      <c r="Z24" s="15"/>
      <c r="AA24" s="24"/>
      <c r="AB24" s="80"/>
      <c r="AC24" s="81"/>
      <c r="AD24" s="78"/>
      <c r="AE24" s="79"/>
      <c r="AF24" s="24"/>
      <c r="AG24" s="82">
        <v>0.61499999999999999</v>
      </c>
      <c r="AH24" s="83">
        <v>0.66700000000000004</v>
      </c>
      <c r="AI24" s="83">
        <v>0.5</v>
      </c>
      <c r="AJ24" s="168">
        <v>0.5</v>
      </c>
      <c r="AK24" s="24"/>
      <c r="AL24" s="17"/>
      <c r="AM24" s="14"/>
      <c r="AN24" s="14"/>
      <c r="AO24" s="14"/>
      <c r="AP24" s="14"/>
      <c r="AQ24" s="15"/>
      <c r="AR24" s="39"/>
    </row>
    <row r="25" spans="1:44" ht="15" customHeight="1" x14ac:dyDescent="0.25">
      <c r="A25" s="2"/>
      <c r="B25" s="26" t="s">
        <v>2</v>
      </c>
      <c r="C25" s="29"/>
      <c r="D25" s="34">
        <f>SUM(F23:H23)+((I23-F23-G23)/3)+(E23/3)+(AL23*25)+(AM23*25)+(AN23*10)+(AO23*25)+(AP23*20)+(AQ23*15)</f>
        <v>1123</v>
      </c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5"/>
      <c r="P25" s="24"/>
      <c r="Q25" s="24"/>
      <c r="R25" s="24"/>
      <c r="S25" s="24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24"/>
      <c r="AG25" s="35"/>
      <c r="AH25" s="35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4" s="4" customFormat="1" ht="15" customHeight="1" x14ac:dyDescent="0.25">
      <c r="A26" s="2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30"/>
      <c r="P26" s="30"/>
      <c r="Q26" s="30"/>
      <c r="R26" s="30"/>
      <c r="S26" s="30"/>
      <c r="T26" s="30"/>
      <c r="U26" s="35"/>
      <c r="V26" s="38"/>
      <c r="W26" s="35"/>
      <c r="X26" s="35"/>
      <c r="Y26" s="35"/>
      <c r="Z26" s="35"/>
      <c r="AA26" s="35"/>
      <c r="AB26" s="35"/>
      <c r="AC26" s="35"/>
      <c r="AD26" s="35"/>
      <c r="AE26" s="35"/>
      <c r="AF26" s="24"/>
      <c r="AG26" s="35"/>
      <c r="AH26" s="35"/>
      <c r="AI26" s="35"/>
      <c r="AJ26" s="35"/>
      <c r="AK26" s="24"/>
      <c r="AL26" s="35"/>
      <c r="AM26" s="35"/>
      <c r="AN26" s="35"/>
      <c r="AO26" s="35"/>
      <c r="AP26" s="35"/>
      <c r="AQ26" s="35"/>
      <c r="AR26" s="39"/>
    </row>
    <row r="27" spans="1:44" ht="15" customHeight="1" x14ac:dyDescent="0.25">
      <c r="A27" s="2"/>
      <c r="B27" s="22" t="s">
        <v>24</v>
      </c>
      <c r="C27" s="40"/>
      <c r="D27" s="40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16</v>
      </c>
      <c r="J27" s="35"/>
      <c r="K27" s="18" t="s">
        <v>26</v>
      </c>
      <c r="L27" s="18" t="s">
        <v>27</v>
      </c>
      <c r="M27" s="18" t="s">
        <v>28</v>
      </c>
      <c r="N27" s="18" t="s">
        <v>21</v>
      </c>
      <c r="O27" s="24"/>
      <c r="P27" s="41" t="s">
        <v>29</v>
      </c>
      <c r="Q27" s="12"/>
      <c r="R27" s="12"/>
      <c r="S27" s="12"/>
      <c r="T27" s="42"/>
      <c r="U27" s="42"/>
      <c r="V27" s="42"/>
      <c r="W27" s="42"/>
      <c r="X27" s="42"/>
      <c r="Y27" s="12"/>
      <c r="Z27" s="12"/>
      <c r="AA27" s="12"/>
      <c r="AB27" s="42"/>
      <c r="AC27" s="42"/>
      <c r="AD27" s="12"/>
      <c r="AE27" s="43"/>
      <c r="AF27" s="24"/>
      <c r="AG27" s="41" t="s">
        <v>58</v>
      </c>
      <c r="AH27" s="12"/>
      <c r="AI27" s="42"/>
      <c r="AJ27" s="43"/>
      <c r="AK27" s="24"/>
      <c r="AL27" s="10" t="s">
        <v>59</v>
      </c>
      <c r="AM27" s="12"/>
      <c r="AN27" s="12"/>
      <c r="AO27" s="12"/>
      <c r="AP27" s="12"/>
      <c r="AQ27" s="43"/>
      <c r="AR27" s="39"/>
    </row>
    <row r="28" spans="1:44" ht="15" customHeight="1" x14ac:dyDescent="0.25">
      <c r="A28" s="2"/>
      <c r="B28" s="41" t="s">
        <v>12</v>
      </c>
      <c r="C28" s="12"/>
      <c r="D28" s="43"/>
      <c r="E28" s="25">
        <f>PRODUCT(E23)</f>
        <v>363</v>
      </c>
      <c r="F28" s="25">
        <f>PRODUCT(F23)</f>
        <v>22</v>
      </c>
      <c r="G28" s="25">
        <f>PRODUCT(G23)</f>
        <v>99</v>
      </c>
      <c r="H28" s="25">
        <f>PRODUCT(H23)</f>
        <v>224</v>
      </c>
      <c r="I28" s="25">
        <f>PRODUCT(I23)</f>
        <v>1132</v>
      </c>
      <c r="J28" s="35"/>
      <c r="K28" s="44">
        <f>PRODUCT((F28+G28)/E28)</f>
        <v>0.33333333333333331</v>
      </c>
      <c r="L28" s="44">
        <f>PRODUCT(H28/E28)</f>
        <v>0.61707988980716255</v>
      </c>
      <c r="M28" s="44">
        <f>PRODUCT(I28/E28)</f>
        <v>3.1184573002754821</v>
      </c>
      <c r="N28" s="32">
        <f>PRODUCT(N23)</f>
        <v>0.57264456968585675</v>
      </c>
      <c r="O28" s="24">
        <f>PRODUCT(O23)</f>
        <v>1976.7933896954551</v>
      </c>
      <c r="P28" s="180" t="s">
        <v>9</v>
      </c>
      <c r="Q28" s="222"/>
      <c r="R28" s="181" t="s">
        <v>106</v>
      </c>
      <c r="S28" s="181"/>
      <c r="T28" s="181"/>
      <c r="U28" s="181"/>
      <c r="V28" s="181"/>
      <c r="W28" s="181"/>
      <c r="X28" s="181"/>
      <c r="Y28" s="223"/>
      <c r="Z28" s="223" t="s">
        <v>60</v>
      </c>
      <c r="AA28" s="223"/>
      <c r="AB28" s="181"/>
      <c r="AC28" s="224"/>
      <c r="AD28" s="223" t="s">
        <v>111</v>
      </c>
      <c r="AE28" s="182"/>
      <c r="AF28" s="24"/>
      <c r="AG28" s="225"/>
      <c r="AH28" s="199"/>
      <c r="AI28" s="181"/>
      <c r="AJ28" s="182"/>
      <c r="AK28" s="24"/>
      <c r="AL28" s="180" t="s">
        <v>180</v>
      </c>
      <c r="AM28" s="223">
        <v>2017</v>
      </c>
      <c r="AN28" s="181"/>
      <c r="AO28" s="181"/>
      <c r="AP28" s="181"/>
      <c r="AQ28" s="182"/>
      <c r="AR28" s="39"/>
    </row>
    <row r="29" spans="1:44" ht="15" customHeight="1" x14ac:dyDescent="0.25">
      <c r="A29" s="2"/>
      <c r="B29" s="45" t="s">
        <v>14</v>
      </c>
      <c r="C29" s="46"/>
      <c r="D29" s="47"/>
      <c r="E29" s="25">
        <f>SUM(U23)</f>
        <v>118</v>
      </c>
      <c r="F29" s="25">
        <f>SUM(V23)</f>
        <v>6</v>
      </c>
      <c r="G29" s="25">
        <f>SUM(W23)</f>
        <v>20</v>
      </c>
      <c r="H29" s="25">
        <f>SUM(X23)</f>
        <v>60</v>
      </c>
      <c r="I29" s="25">
        <f>SUM(Y23)</f>
        <v>333</v>
      </c>
      <c r="J29" s="35"/>
      <c r="K29" s="44">
        <f>PRODUCT((F29+G29)/E29)</f>
        <v>0.22033898305084745</v>
      </c>
      <c r="L29" s="44">
        <f>PRODUCT(H29/E29)</f>
        <v>0.50847457627118642</v>
      </c>
      <c r="M29" s="44">
        <f>PRODUCT(I29/E29)</f>
        <v>2.8220338983050848</v>
      </c>
      <c r="N29" s="32">
        <f>PRODUCT(I29/O29)</f>
        <v>0.53536977491961413</v>
      </c>
      <c r="O29" s="24">
        <v>622</v>
      </c>
      <c r="P29" s="225" t="s">
        <v>51</v>
      </c>
      <c r="Q29" s="226"/>
      <c r="R29" s="195" t="s">
        <v>107</v>
      </c>
      <c r="S29" s="195"/>
      <c r="T29" s="195"/>
      <c r="U29" s="195"/>
      <c r="V29" s="195"/>
      <c r="W29" s="195"/>
      <c r="X29" s="195"/>
      <c r="Y29" s="202"/>
      <c r="Z29" s="202" t="s">
        <v>109</v>
      </c>
      <c r="AA29" s="202"/>
      <c r="AB29" s="195"/>
      <c r="AC29" s="201"/>
      <c r="AD29" s="202" t="s">
        <v>112</v>
      </c>
      <c r="AE29" s="204"/>
      <c r="AF29" s="24"/>
      <c r="AG29" s="225"/>
      <c r="AH29" s="201"/>
      <c r="AI29" s="195"/>
      <c r="AJ29" s="204"/>
      <c r="AK29" s="24"/>
      <c r="AL29" s="225"/>
      <c r="AM29" s="202"/>
      <c r="AN29" s="195"/>
      <c r="AO29" s="195"/>
      <c r="AP29" s="195"/>
      <c r="AQ29" s="204"/>
      <c r="AR29" s="39"/>
    </row>
    <row r="30" spans="1:44" ht="15" customHeight="1" x14ac:dyDescent="0.25">
      <c r="A30" s="2"/>
      <c r="B30" s="48" t="s">
        <v>15</v>
      </c>
      <c r="C30" s="49"/>
      <c r="D30" s="50"/>
      <c r="E30" s="31">
        <v>6</v>
      </c>
      <c r="F30" s="31">
        <v>0</v>
      </c>
      <c r="G30" s="31">
        <v>0</v>
      </c>
      <c r="H30" s="31">
        <v>2</v>
      </c>
      <c r="I30" s="31">
        <v>19</v>
      </c>
      <c r="J30" s="35"/>
      <c r="K30" s="51">
        <v>0</v>
      </c>
      <c r="L30" s="51">
        <v>0.33333333333333331</v>
      </c>
      <c r="M30" s="51">
        <v>3.1666666666666665</v>
      </c>
      <c r="N30" s="52">
        <v>0.5</v>
      </c>
      <c r="O30" s="24">
        <v>38</v>
      </c>
      <c r="P30" s="225" t="s">
        <v>52</v>
      </c>
      <c r="Q30" s="226"/>
      <c r="R30" s="195" t="s">
        <v>106</v>
      </c>
      <c r="S30" s="195"/>
      <c r="T30" s="195"/>
      <c r="U30" s="195"/>
      <c r="V30" s="195"/>
      <c r="W30" s="195"/>
      <c r="X30" s="195"/>
      <c r="Y30" s="202"/>
      <c r="Z30" s="202" t="s">
        <v>60</v>
      </c>
      <c r="AA30" s="202"/>
      <c r="AB30" s="195"/>
      <c r="AC30" s="201"/>
      <c r="AD30" s="202" t="s">
        <v>111</v>
      </c>
      <c r="AE30" s="204"/>
      <c r="AF30" s="24"/>
      <c r="AG30" s="198"/>
      <c r="AH30" s="201"/>
      <c r="AI30" s="195"/>
      <c r="AJ30" s="204"/>
      <c r="AK30" s="24"/>
      <c r="AL30" s="225"/>
      <c r="AM30" s="202"/>
      <c r="AN30" s="195"/>
      <c r="AO30" s="195"/>
      <c r="AP30" s="195"/>
      <c r="AQ30" s="204"/>
      <c r="AR30" s="39"/>
    </row>
    <row r="31" spans="1:44" ht="15" customHeight="1" x14ac:dyDescent="0.25">
      <c r="A31" s="2"/>
      <c r="B31" s="53" t="s">
        <v>25</v>
      </c>
      <c r="C31" s="54"/>
      <c r="D31" s="55"/>
      <c r="E31" s="18">
        <f>SUM(E28:E30)</f>
        <v>487</v>
      </c>
      <c r="F31" s="18">
        <f>SUM(F28:F30)</f>
        <v>28</v>
      </c>
      <c r="G31" s="18">
        <f>SUM(G28:G30)</f>
        <v>119</v>
      </c>
      <c r="H31" s="18">
        <f>SUM(H28:H30)</f>
        <v>286</v>
      </c>
      <c r="I31" s="18">
        <f>SUM(I28:I30)</f>
        <v>1484</v>
      </c>
      <c r="J31" s="35"/>
      <c r="K31" s="56">
        <f>PRODUCT((F31+G31)/E31)</f>
        <v>0.30184804928131415</v>
      </c>
      <c r="L31" s="56">
        <f>PRODUCT(H31/E31)</f>
        <v>0.58726899383983577</v>
      </c>
      <c r="M31" s="56">
        <f>PRODUCT(I31/E31)</f>
        <v>3.0472279260780288</v>
      </c>
      <c r="N31" s="33">
        <f>PRODUCT(I31/O31)</f>
        <v>0.56280480897724006</v>
      </c>
      <c r="O31" s="24">
        <f>SUM(O28:O30)</f>
        <v>2636.7933896954551</v>
      </c>
      <c r="P31" s="209" t="s">
        <v>10</v>
      </c>
      <c r="Q31" s="227"/>
      <c r="R31" s="210" t="s">
        <v>108</v>
      </c>
      <c r="S31" s="210"/>
      <c r="T31" s="210"/>
      <c r="U31" s="210"/>
      <c r="V31" s="210"/>
      <c r="W31" s="210"/>
      <c r="X31" s="210"/>
      <c r="Y31" s="228"/>
      <c r="Z31" s="228" t="s">
        <v>110</v>
      </c>
      <c r="AA31" s="228"/>
      <c r="AB31" s="210"/>
      <c r="AC31" s="229"/>
      <c r="AD31" s="228" t="s">
        <v>113</v>
      </c>
      <c r="AE31" s="213"/>
      <c r="AF31" s="24"/>
      <c r="AG31" s="67"/>
      <c r="AH31" s="229"/>
      <c r="AI31" s="230"/>
      <c r="AJ31" s="213"/>
      <c r="AK31" s="24"/>
      <c r="AL31" s="209"/>
      <c r="AM31" s="228"/>
      <c r="AN31" s="210"/>
      <c r="AO31" s="210"/>
      <c r="AP31" s="210"/>
      <c r="AQ31" s="213"/>
      <c r="AR31" s="39"/>
    </row>
    <row r="32" spans="1:44" ht="15" customHeight="1" x14ac:dyDescent="0.25">
      <c r="A32" s="2"/>
      <c r="B32" s="37"/>
      <c r="C32" s="37"/>
      <c r="D32" s="37"/>
      <c r="E32" s="37"/>
      <c r="F32" s="37"/>
      <c r="G32" s="37"/>
      <c r="H32" s="37"/>
      <c r="I32" s="37"/>
      <c r="J32" s="35"/>
      <c r="K32" s="37"/>
      <c r="L32" s="37"/>
      <c r="M32" s="37"/>
      <c r="N32" s="36"/>
      <c r="O32" s="24">
        <f>SUM(O29:O31)</f>
        <v>3296.7933896954551</v>
      </c>
      <c r="P32" s="35"/>
      <c r="Q32" s="38"/>
      <c r="R32" s="35"/>
      <c r="S32" s="35"/>
      <c r="T32" s="24"/>
      <c r="U32" s="24"/>
      <c r="V32" s="38"/>
      <c r="W32" s="35"/>
      <c r="X32" s="35"/>
      <c r="Y32" s="24"/>
      <c r="Z32" s="24"/>
      <c r="AA32" s="24"/>
      <c r="AB32" s="24"/>
      <c r="AC32" s="24"/>
      <c r="AD32" s="24"/>
      <c r="AE32" s="24"/>
      <c r="AF32" s="24"/>
      <c r="AG32" s="24"/>
      <c r="AH32" s="57"/>
      <c r="AI32" s="35"/>
      <c r="AJ32" s="35"/>
      <c r="AK32" s="24"/>
      <c r="AL32" s="35"/>
      <c r="AM32" s="35"/>
      <c r="AN32" s="35"/>
      <c r="AO32" s="35"/>
      <c r="AP32" s="35"/>
      <c r="AQ32" s="35"/>
      <c r="AR32" s="39"/>
    </row>
    <row r="33" spans="1:45" ht="15" customHeight="1" x14ac:dyDescent="0.25">
      <c r="A33" s="2"/>
      <c r="B33" s="35" t="s">
        <v>63</v>
      </c>
      <c r="C33" s="35"/>
      <c r="D33" s="35" t="s">
        <v>114</v>
      </c>
      <c r="E33" s="35"/>
      <c r="F33" s="35"/>
      <c r="G33" s="35"/>
      <c r="H33" s="35"/>
      <c r="I33" s="35"/>
      <c r="J33" s="35"/>
      <c r="K33" s="35"/>
      <c r="L33" s="35"/>
      <c r="M33" s="35" t="s">
        <v>118</v>
      </c>
      <c r="N33" s="35"/>
      <c r="O33" s="24"/>
      <c r="P33" s="35"/>
      <c r="Q33" s="38"/>
      <c r="R33" s="35"/>
      <c r="S33" s="35"/>
      <c r="T33" s="24"/>
      <c r="U33" s="35" t="s">
        <v>115</v>
      </c>
      <c r="V33" s="57"/>
      <c r="W33" s="35"/>
      <c r="X33" s="35"/>
      <c r="Y33" s="35"/>
      <c r="Z33" s="35"/>
      <c r="AA33" s="35"/>
      <c r="AB33" s="35" t="s">
        <v>119</v>
      </c>
      <c r="AC33" s="35"/>
      <c r="AD33" s="35"/>
      <c r="AE33" s="35"/>
      <c r="AF33" s="35"/>
      <c r="AG33" s="35"/>
      <c r="AH33" s="35"/>
      <c r="AI33" s="35" t="s">
        <v>403</v>
      </c>
      <c r="AJ33" s="35"/>
      <c r="AK33" s="35"/>
      <c r="AL33" s="35"/>
      <c r="AM33" s="35"/>
      <c r="AN33" s="35"/>
      <c r="AO33" s="35"/>
      <c r="AP33" s="35"/>
      <c r="AQ33" s="35"/>
      <c r="AR33" s="35"/>
      <c r="AS33" s="35"/>
    </row>
    <row r="34" spans="1:45" ht="15" customHeight="1" x14ac:dyDescent="0.25">
      <c r="A34" s="2"/>
      <c r="B34" s="35"/>
      <c r="C34" s="35"/>
      <c r="D34" s="35" t="s">
        <v>116</v>
      </c>
      <c r="E34" s="35"/>
      <c r="F34" s="35"/>
      <c r="G34" s="35"/>
      <c r="H34" s="35"/>
      <c r="I34" s="35"/>
      <c r="J34" s="35"/>
      <c r="K34" s="35"/>
      <c r="L34" s="35"/>
      <c r="M34" s="35" t="s">
        <v>120</v>
      </c>
      <c r="N34" s="35"/>
      <c r="O34" s="24"/>
      <c r="P34" s="35"/>
      <c r="Q34" s="38"/>
      <c r="R34" s="35"/>
      <c r="S34" s="35"/>
      <c r="T34" s="24"/>
      <c r="U34" s="35" t="s">
        <v>117</v>
      </c>
      <c r="V34" s="57"/>
      <c r="W34" s="35"/>
      <c r="X34" s="35"/>
      <c r="Y34" s="35"/>
      <c r="Z34" s="35"/>
      <c r="AA34" s="35"/>
      <c r="AB34" s="35" t="s">
        <v>200</v>
      </c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</row>
    <row r="35" spans="1:45" ht="15" customHeight="1" x14ac:dyDescent="0.25">
      <c r="A35" s="2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57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ht="15" customHeight="1" x14ac:dyDescent="0.2">
      <c r="A36" s="2"/>
      <c r="B36" s="190" t="s">
        <v>206</v>
      </c>
      <c r="C36" s="62"/>
      <c r="D36" s="62"/>
      <c r="E36" s="62"/>
      <c r="F36" s="62" t="s">
        <v>207</v>
      </c>
      <c r="G36" s="62" t="s">
        <v>3</v>
      </c>
      <c r="H36" s="62" t="s">
        <v>5</v>
      </c>
      <c r="I36" s="62" t="s">
        <v>6</v>
      </c>
      <c r="J36" s="62" t="s">
        <v>208</v>
      </c>
      <c r="K36" s="191" t="s">
        <v>16</v>
      </c>
      <c r="L36" s="35"/>
      <c r="M36" s="192" t="s">
        <v>209</v>
      </c>
      <c r="N36" s="107"/>
      <c r="O36" s="107"/>
      <c r="P36" s="62" t="s">
        <v>3</v>
      </c>
      <c r="Q36" s="62" t="s">
        <v>5</v>
      </c>
      <c r="R36" s="62" t="s">
        <v>6</v>
      </c>
      <c r="S36" s="62" t="s">
        <v>208</v>
      </c>
      <c r="T36" s="107"/>
      <c r="U36" s="191" t="s">
        <v>16</v>
      </c>
      <c r="V36" s="35"/>
      <c r="W36" s="192" t="s">
        <v>301</v>
      </c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93"/>
      <c r="AI36" s="159" t="s">
        <v>377</v>
      </c>
      <c r="AJ36" s="111"/>
      <c r="AK36" s="111"/>
      <c r="AL36" s="240" t="s">
        <v>3</v>
      </c>
      <c r="AM36" s="240" t="s">
        <v>5</v>
      </c>
      <c r="AN36" s="240" t="s">
        <v>6</v>
      </c>
      <c r="AO36" s="107"/>
      <c r="AP36" s="62" t="s">
        <v>391</v>
      </c>
      <c r="AQ36" s="85"/>
      <c r="AR36" s="24"/>
      <c r="AS36" s="24"/>
    </row>
    <row r="37" spans="1:45" ht="15" customHeight="1" x14ac:dyDescent="0.2">
      <c r="A37" s="2"/>
      <c r="B37" s="194">
        <v>2006</v>
      </c>
      <c r="C37" s="87" t="s">
        <v>57</v>
      </c>
      <c r="D37" s="195" t="s">
        <v>103</v>
      </c>
      <c r="E37" s="87"/>
      <c r="F37" s="87">
        <v>21</v>
      </c>
      <c r="G37" s="87">
        <v>27</v>
      </c>
      <c r="H37" s="196">
        <f t="shared" ref="H37:H48" si="3">PRODUCT((F8+G8)/E8)</f>
        <v>0.1111111111111111</v>
      </c>
      <c r="I37" s="196">
        <f t="shared" ref="I37:I48" si="4">PRODUCT(H8/E8)</f>
        <v>0.55555555555555558</v>
      </c>
      <c r="J37" s="196">
        <f t="shared" ref="J37:J48" si="5">PRODUCT(F8+G8+H8)/E8</f>
        <v>0.66666666666666663</v>
      </c>
      <c r="K37" s="197">
        <f t="shared" ref="K37:K48" si="6">PRODUCT(I8/E8)</f>
        <v>2.3703703703703702</v>
      </c>
      <c r="L37" s="38"/>
      <c r="M37" s="198" t="s">
        <v>212</v>
      </c>
      <c r="N37" s="87"/>
      <c r="O37" s="87">
        <v>20</v>
      </c>
      <c r="P37" s="234" t="s">
        <v>365</v>
      </c>
      <c r="Q37" s="234" t="s">
        <v>329</v>
      </c>
      <c r="R37" s="234" t="s">
        <v>343</v>
      </c>
      <c r="S37" s="234" t="s">
        <v>354</v>
      </c>
      <c r="T37" s="200"/>
      <c r="U37" s="197" t="s">
        <v>315</v>
      </c>
      <c r="V37" s="38"/>
      <c r="W37" s="198" t="s">
        <v>210</v>
      </c>
      <c r="X37" s="201"/>
      <c r="Y37" s="195"/>
      <c r="Z37" s="195"/>
      <c r="AA37" s="195"/>
      <c r="AB37" s="195"/>
      <c r="AC37" s="195"/>
      <c r="AD37" s="195"/>
      <c r="AE37" s="195"/>
      <c r="AF37" s="195"/>
      <c r="AG37" s="202"/>
      <c r="AH37" s="203"/>
      <c r="AI37" s="195" t="s">
        <v>384</v>
      </c>
      <c r="AJ37" s="195"/>
      <c r="AK37" s="195"/>
      <c r="AL37" s="202">
        <v>222</v>
      </c>
      <c r="AM37" s="202">
        <v>81</v>
      </c>
      <c r="AN37" s="202">
        <v>149</v>
      </c>
      <c r="AO37" s="195"/>
      <c r="AP37" s="253">
        <f>PRODUCT(AL37/AL52)</f>
        <v>0.61157024793388426</v>
      </c>
      <c r="AQ37" s="204"/>
      <c r="AR37" s="24"/>
      <c r="AS37" s="24"/>
    </row>
    <row r="38" spans="1:45" ht="15" customHeight="1" x14ac:dyDescent="0.2">
      <c r="A38" s="2"/>
      <c r="B38" s="194">
        <v>2007</v>
      </c>
      <c r="C38" s="87" t="s">
        <v>67</v>
      </c>
      <c r="D38" s="195" t="s">
        <v>103</v>
      </c>
      <c r="E38" s="87"/>
      <c r="F38" s="87">
        <v>22</v>
      </c>
      <c r="G38" s="87">
        <v>25</v>
      </c>
      <c r="H38" s="196">
        <f t="shared" si="3"/>
        <v>0.04</v>
      </c>
      <c r="I38" s="196">
        <f t="shared" si="4"/>
        <v>0.16</v>
      </c>
      <c r="J38" s="196">
        <f t="shared" si="5"/>
        <v>0.2</v>
      </c>
      <c r="K38" s="197">
        <f t="shared" si="6"/>
        <v>1.72</v>
      </c>
      <c r="L38" s="38"/>
      <c r="M38" s="198" t="s">
        <v>213</v>
      </c>
      <c r="N38" s="87"/>
      <c r="O38" s="87">
        <v>20</v>
      </c>
      <c r="P38" s="234" t="s">
        <v>366</v>
      </c>
      <c r="Q38" s="234" t="s">
        <v>330</v>
      </c>
      <c r="R38" s="234" t="s">
        <v>344</v>
      </c>
      <c r="S38" s="234" t="s">
        <v>355</v>
      </c>
      <c r="T38" s="200"/>
      <c r="U38" s="197" t="s">
        <v>316</v>
      </c>
      <c r="V38" s="38"/>
      <c r="W38" s="205" t="s">
        <v>306</v>
      </c>
      <c r="X38" s="201"/>
      <c r="Y38" s="201" t="s">
        <v>307</v>
      </c>
      <c r="Z38" s="231"/>
      <c r="AA38" s="231"/>
      <c r="AB38" s="231"/>
      <c r="AC38" s="231"/>
      <c r="AD38" s="231"/>
      <c r="AE38" s="231"/>
      <c r="AF38" s="231"/>
      <c r="AG38" s="232" t="s">
        <v>308</v>
      </c>
      <c r="AH38" s="204"/>
      <c r="AI38" s="195" t="s">
        <v>378</v>
      </c>
      <c r="AJ38" s="195"/>
      <c r="AK38" s="195"/>
      <c r="AL38" s="202"/>
      <c r="AM38" s="241">
        <f>PRODUCT(AM37/AL37)</f>
        <v>0.36486486486486486</v>
      </c>
      <c r="AN38" s="241">
        <f>PRODUCT(AN37/AL37)</f>
        <v>0.6711711711711712</v>
      </c>
      <c r="AO38" s="195"/>
      <c r="AP38" s="195"/>
      <c r="AQ38" s="204"/>
      <c r="AR38" s="24"/>
      <c r="AS38" s="24"/>
    </row>
    <row r="39" spans="1:45" ht="15" customHeight="1" x14ac:dyDescent="0.2">
      <c r="A39" s="2"/>
      <c r="B39" s="194">
        <v>2008</v>
      </c>
      <c r="C39" s="87" t="s">
        <v>93</v>
      </c>
      <c r="D39" s="195" t="s">
        <v>104</v>
      </c>
      <c r="E39" s="87"/>
      <c r="F39" s="87">
        <v>23</v>
      </c>
      <c r="G39" s="87">
        <v>24</v>
      </c>
      <c r="H39" s="196">
        <f t="shared" si="3"/>
        <v>0.16666666666666666</v>
      </c>
      <c r="I39" s="196">
        <f t="shared" si="4"/>
        <v>0.79166666666666663</v>
      </c>
      <c r="J39" s="196">
        <f t="shared" si="5"/>
        <v>0.95833333333333337</v>
      </c>
      <c r="K39" s="197">
        <f t="shared" si="6"/>
        <v>4.125</v>
      </c>
      <c r="L39" s="38"/>
      <c r="M39" s="198" t="s">
        <v>214</v>
      </c>
      <c r="N39" s="87"/>
      <c r="O39" s="87">
        <v>21</v>
      </c>
      <c r="P39" s="234" t="s">
        <v>367</v>
      </c>
      <c r="Q39" s="234" t="s">
        <v>331</v>
      </c>
      <c r="R39" s="234" t="s">
        <v>345</v>
      </c>
      <c r="S39" s="234" t="s">
        <v>356</v>
      </c>
      <c r="T39" s="196"/>
      <c r="U39" s="197" t="s">
        <v>317</v>
      </c>
      <c r="V39" s="38"/>
      <c r="W39" s="205" t="s">
        <v>211</v>
      </c>
      <c r="X39" s="201"/>
      <c r="Y39" s="233" t="s">
        <v>248</v>
      </c>
      <c r="Z39" s="231"/>
      <c r="AA39" s="231"/>
      <c r="AB39" s="231"/>
      <c r="AC39" s="231"/>
      <c r="AD39" s="231"/>
      <c r="AE39" s="231"/>
      <c r="AF39" s="231"/>
      <c r="AG39" s="231" t="s">
        <v>247</v>
      </c>
      <c r="AH39" s="204"/>
      <c r="AI39" s="195"/>
      <c r="AJ39" s="195"/>
      <c r="AK39" s="195"/>
      <c r="AL39" s="202"/>
      <c r="AM39" s="202"/>
      <c r="AN39" s="202"/>
      <c r="AO39" s="195"/>
      <c r="AP39" s="195"/>
      <c r="AQ39" s="204"/>
      <c r="AR39" s="24"/>
      <c r="AS39" s="24"/>
    </row>
    <row r="40" spans="1:45" ht="15" customHeight="1" x14ac:dyDescent="0.2">
      <c r="A40" s="2"/>
      <c r="B40" s="194">
        <v>2009</v>
      </c>
      <c r="C40" s="87" t="s">
        <v>84</v>
      </c>
      <c r="D40" s="195" t="s">
        <v>104</v>
      </c>
      <c r="E40" s="87"/>
      <c r="F40" s="87">
        <v>24</v>
      </c>
      <c r="G40" s="87">
        <v>23</v>
      </c>
      <c r="H40" s="196">
        <f t="shared" si="3"/>
        <v>4.3478260869565216E-2</v>
      </c>
      <c r="I40" s="196">
        <f t="shared" si="4"/>
        <v>0.73913043478260865</v>
      </c>
      <c r="J40" s="196">
        <f t="shared" si="5"/>
        <v>0.78260869565217395</v>
      </c>
      <c r="K40" s="197">
        <f t="shared" si="6"/>
        <v>3.0869565217391304</v>
      </c>
      <c r="L40" s="38"/>
      <c r="M40" s="198" t="s">
        <v>215</v>
      </c>
      <c r="N40" s="87"/>
      <c r="O40" s="87"/>
      <c r="P40" s="234" t="s">
        <v>368</v>
      </c>
      <c r="Q40" s="234" t="s">
        <v>332</v>
      </c>
      <c r="R40" s="234" t="s">
        <v>346</v>
      </c>
      <c r="S40" s="234" t="s">
        <v>357</v>
      </c>
      <c r="T40" s="196"/>
      <c r="U40" s="197" t="s">
        <v>318</v>
      </c>
      <c r="V40" s="38"/>
      <c r="W40" s="205"/>
      <c r="X40" s="201"/>
      <c r="Y40" s="201"/>
      <c r="Z40" s="195"/>
      <c r="AA40" s="195"/>
      <c r="AB40" s="195"/>
      <c r="AC40" s="201"/>
      <c r="AD40" s="195"/>
      <c r="AE40" s="195"/>
      <c r="AF40" s="195"/>
      <c r="AG40" s="201"/>
      <c r="AH40" s="204"/>
      <c r="AI40" s="225" t="s">
        <v>385</v>
      </c>
      <c r="AJ40" s="195"/>
      <c r="AK40" s="195"/>
      <c r="AL40" s="202">
        <v>52</v>
      </c>
      <c r="AM40" s="202">
        <v>4</v>
      </c>
      <c r="AN40" s="202">
        <v>19</v>
      </c>
      <c r="AO40" s="195"/>
      <c r="AP40" s="253">
        <f>PRODUCT(AL40/AL52)</f>
        <v>0.14325068870523416</v>
      </c>
      <c r="AQ40" s="204"/>
      <c r="AR40" s="24"/>
      <c r="AS40" s="24"/>
    </row>
    <row r="41" spans="1:45" ht="15" customHeight="1" x14ac:dyDescent="0.2">
      <c r="A41" s="2"/>
      <c r="B41" s="194">
        <v>2010</v>
      </c>
      <c r="C41" s="87" t="s">
        <v>99</v>
      </c>
      <c r="D41" s="195" t="s">
        <v>104</v>
      </c>
      <c r="E41" s="87"/>
      <c r="F41" s="87">
        <v>25</v>
      </c>
      <c r="G41" s="87">
        <v>26</v>
      </c>
      <c r="H41" s="196">
        <f t="shared" si="3"/>
        <v>0.23076923076923078</v>
      </c>
      <c r="I41" s="196">
        <f t="shared" si="4"/>
        <v>1</v>
      </c>
      <c r="J41" s="196">
        <f t="shared" si="5"/>
        <v>1.2307692307692308</v>
      </c>
      <c r="K41" s="197">
        <f t="shared" si="6"/>
        <v>3.2307692307692308</v>
      </c>
      <c r="L41" s="38"/>
      <c r="M41" s="198" t="s">
        <v>216</v>
      </c>
      <c r="N41" s="87"/>
      <c r="O41" s="87"/>
      <c r="P41" s="234" t="s">
        <v>369</v>
      </c>
      <c r="Q41" s="234" t="s">
        <v>333</v>
      </c>
      <c r="R41" s="234" t="s">
        <v>347</v>
      </c>
      <c r="S41" s="234" t="s">
        <v>358</v>
      </c>
      <c r="T41" s="196"/>
      <c r="U41" s="197" t="s">
        <v>319</v>
      </c>
      <c r="V41" s="38"/>
      <c r="W41" s="198" t="s">
        <v>303</v>
      </c>
      <c r="X41" s="201"/>
      <c r="Y41" s="201"/>
      <c r="Z41" s="195"/>
      <c r="AA41" s="195"/>
      <c r="AB41" s="195"/>
      <c r="AC41" s="201"/>
      <c r="AD41" s="195"/>
      <c r="AE41" s="195"/>
      <c r="AF41" s="195"/>
      <c r="AG41" s="195"/>
      <c r="AH41" s="204"/>
      <c r="AI41" s="195" t="s">
        <v>378</v>
      </c>
      <c r="AJ41" s="195"/>
      <c r="AK41" s="195"/>
      <c r="AL41" s="202"/>
      <c r="AM41" s="241">
        <f>PRODUCT(AM40/AL40)</f>
        <v>7.6923076923076927E-2</v>
      </c>
      <c r="AN41" s="241">
        <f>PRODUCT(AN40/AL40)</f>
        <v>0.36538461538461536</v>
      </c>
      <c r="AO41" s="195"/>
      <c r="AP41" s="195"/>
      <c r="AQ41" s="204"/>
      <c r="AR41" s="24"/>
      <c r="AS41" s="24"/>
    </row>
    <row r="42" spans="1:45" ht="15" customHeight="1" x14ac:dyDescent="0.2">
      <c r="A42" s="2"/>
      <c r="B42" s="194">
        <v>2011</v>
      </c>
      <c r="C42" s="87" t="s">
        <v>61</v>
      </c>
      <c r="D42" s="195" t="s">
        <v>104</v>
      </c>
      <c r="E42" s="87"/>
      <c r="F42" s="87">
        <v>26</v>
      </c>
      <c r="G42" s="87">
        <v>26</v>
      </c>
      <c r="H42" s="196">
        <f t="shared" si="3"/>
        <v>0.42307692307692307</v>
      </c>
      <c r="I42" s="235">
        <f t="shared" si="4"/>
        <v>1.2692307692307692</v>
      </c>
      <c r="J42" s="235">
        <f t="shared" si="5"/>
        <v>1.6923076923076923</v>
      </c>
      <c r="K42" s="197">
        <f t="shared" si="6"/>
        <v>4.2692307692307692</v>
      </c>
      <c r="L42" s="38"/>
      <c r="M42" s="198" t="s">
        <v>217</v>
      </c>
      <c r="N42" s="87"/>
      <c r="O42" s="87"/>
      <c r="P42" s="234" t="s">
        <v>370</v>
      </c>
      <c r="Q42" s="234" t="s">
        <v>334</v>
      </c>
      <c r="R42" s="234" t="s">
        <v>348</v>
      </c>
      <c r="S42" s="234" t="s">
        <v>359</v>
      </c>
      <c r="T42" s="196"/>
      <c r="U42" s="197" t="s">
        <v>320</v>
      </c>
      <c r="V42" s="38"/>
      <c r="W42" s="205" t="s">
        <v>304</v>
      </c>
      <c r="X42" s="201"/>
      <c r="Y42" s="231" t="s">
        <v>310</v>
      </c>
      <c r="Z42" s="231"/>
      <c r="AA42" s="231"/>
      <c r="AB42" s="231"/>
      <c r="AC42" s="231"/>
      <c r="AD42" s="231"/>
      <c r="AE42" s="231"/>
      <c r="AF42" s="231"/>
      <c r="AG42" s="232" t="s">
        <v>309</v>
      </c>
      <c r="AH42" s="197">
        <v>6.4516129032258063E-2</v>
      </c>
      <c r="AI42" s="195"/>
      <c r="AJ42" s="195"/>
      <c r="AK42" s="195"/>
      <c r="AL42" s="202"/>
      <c r="AM42" s="202"/>
      <c r="AN42" s="202"/>
      <c r="AO42" s="195"/>
      <c r="AP42" s="195"/>
      <c r="AQ42" s="204"/>
      <c r="AR42" s="24"/>
      <c r="AS42" s="24"/>
    </row>
    <row r="43" spans="1:45" ht="15" customHeight="1" x14ac:dyDescent="0.2">
      <c r="A43" s="2"/>
      <c r="B43" s="194">
        <v>2012</v>
      </c>
      <c r="C43" s="87" t="s">
        <v>61</v>
      </c>
      <c r="D43" s="195" t="s">
        <v>104</v>
      </c>
      <c r="E43" s="87"/>
      <c r="F43" s="87">
        <v>27</v>
      </c>
      <c r="G43" s="87">
        <v>22</v>
      </c>
      <c r="H43" s="235">
        <f t="shared" si="3"/>
        <v>0.72727272727272729</v>
      </c>
      <c r="I43" s="196">
        <f t="shared" si="4"/>
        <v>0.5</v>
      </c>
      <c r="J43" s="196">
        <f t="shared" si="5"/>
        <v>1.2272727272727273</v>
      </c>
      <c r="K43" s="197">
        <f t="shared" si="6"/>
        <v>3.4090909090909092</v>
      </c>
      <c r="L43" s="38"/>
      <c r="M43" s="198" t="s">
        <v>218</v>
      </c>
      <c r="N43" s="87"/>
      <c r="O43" s="87"/>
      <c r="P43" s="234" t="s">
        <v>371</v>
      </c>
      <c r="Q43" s="234" t="s">
        <v>335</v>
      </c>
      <c r="R43" s="234" t="s">
        <v>349</v>
      </c>
      <c r="S43" s="234" t="s">
        <v>360</v>
      </c>
      <c r="T43" s="196"/>
      <c r="U43" s="197" t="s">
        <v>321</v>
      </c>
      <c r="V43" s="38"/>
      <c r="W43" s="205"/>
      <c r="X43" s="201"/>
      <c r="Y43" s="201"/>
      <c r="Z43" s="195"/>
      <c r="AA43" s="195"/>
      <c r="AB43" s="195"/>
      <c r="AC43" s="201"/>
      <c r="AD43" s="195"/>
      <c r="AE43" s="195"/>
      <c r="AF43" s="195"/>
      <c r="AG43" s="201"/>
      <c r="AH43" s="204"/>
      <c r="AI43" s="225" t="s">
        <v>386</v>
      </c>
      <c r="AJ43" s="195"/>
      <c r="AK43" s="195"/>
      <c r="AL43" s="202">
        <v>52</v>
      </c>
      <c r="AM43" s="202">
        <v>14</v>
      </c>
      <c r="AN43" s="202">
        <v>44</v>
      </c>
      <c r="AO43" s="195"/>
      <c r="AP43" s="253">
        <f>PRODUCT(AL43/AL52)</f>
        <v>0.14325068870523416</v>
      </c>
      <c r="AQ43" s="204"/>
      <c r="AR43" s="24"/>
      <c r="AS43" s="24"/>
    </row>
    <row r="44" spans="1:45" ht="15" customHeight="1" x14ac:dyDescent="0.2">
      <c r="A44" s="2"/>
      <c r="B44" s="194">
        <v>2013</v>
      </c>
      <c r="C44" s="87" t="s">
        <v>93</v>
      </c>
      <c r="D44" s="195" t="s">
        <v>105</v>
      </c>
      <c r="E44" s="87"/>
      <c r="F44" s="87">
        <v>28</v>
      </c>
      <c r="G44" s="87">
        <v>22</v>
      </c>
      <c r="H44" s="196">
        <f t="shared" si="3"/>
        <v>9.0909090909090912E-2</v>
      </c>
      <c r="I44" s="196">
        <f t="shared" si="4"/>
        <v>0.90909090909090906</v>
      </c>
      <c r="J44" s="196">
        <f t="shared" si="5"/>
        <v>1</v>
      </c>
      <c r="K44" s="236">
        <f t="shared" si="6"/>
        <v>4.5</v>
      </c>
      <c r="L44" s="38"/>
      <c r="M44" s="198" t="s">
        <v>219</v>
      </c>
      <c r="N44" s="87"/>
      <c r="O44" s="87"/>
      <c r="P44" s="234" t="s">
        <v>372</v>
      </c>
      <c r="Q44" s="234" t="s">
        <v>336</v>
      </c>
      <c r="R44" s="234" t="s">
        <v>350</v>
      </c>
      <c r="S44" s="234" t="s">
        <v>361</v>
      </c>
      <c r="T44" s="196"/>
      <c r="U44" s="197" t="s">
        <v>322</v>
      </c>
      <c r="V44" s="38"/>
      <c r="W44" s="205" t="s">
        <v>305</v>
      </c>
      <c r="X44" s="201"/>
      <c r="Y44" s="201"/>
      <c r="Z44" s="195"/>
      <c r="AA44" s="195"/>
      <c r="AB44" s="195"/>
      <c r="AC44" s="201"/>
      <c r="AD44" s="195"/>
      <c r="AE44" s="195"/>
      <c r="AF44" s="195"/>
      <c r="AG44" s="201"/>
      <c r="AH44" s="204"/>
      <c r="AI44" s="195" t="s">
        <v>378</v>
      </c>
      <c r="AJ44" s="195"/>
      <c r="AK44" s="195"/>
      <c r="AL44" s="202"/>
      <c r="AM44" s="241">
        <f>PRODUCT(AM43/AL43)</f>
        <v>0.26923076923076922</v>
      </c>
      <c r="AN44" s="241">
        <f>PRODUCT(AN43/AL43)</f>
        <v>0.84615384615384615</v>
      </c>
      <c r="AO44" s="195"/>
      <c r="AP44" s="195"/>
      <c r="AQ44" s="204"/>
      <c r="AR44" s="24"/>
      <c r="AS44" s="24"/>
    </row>
    <row r="45" spans="1:45" ht="15" customHeight="1" x14ac:dyDescent="0.2">
      <c r="A45" s="2"/>
      <c r="B45" s="194">
        <v>2014</v>
      </c>
      <c r="C45" s="87" t="s">
        <v>70</v>
      </c>
      <c r="D45" s="195" t="s">
        <v>105</v>
      </c>
      <c r="E45" s="87"/>
      <c r="F45" s="87">
        <v>29</v>
      </c>
      <c r="G45" s="87">
        <v>30</v>
      </c>
      <c r="H45" s="196">
        <f t="shared" si="3"/>
        <v>0.4</v>
      </c>
      <c r="I45" s="196">
        <f t="shared" si="4"/>
        <v>0.8</v>
      </c>
      <c r="J45" s="196">
        <f t="shared" si="5"/>
        <v>1.2</v>
      </c>
      <c r="K45" s="197">
        <f t="shared" si="6"/>
        <v>4.4333333333333336</v>
      </c>
      <c r="L45" s="38"/>
      <c r="M45" s="198" t="s">
        <v>220</v>
      </c>
      <c r="N45" s="87"/>
      <c r="O45" s="87"/>
      <c r="P45" s="234" t="s">
        <v>373</v>
      </c>
      <c r="Q45" s="234" t="s">
        <v>337</v>
      </c>
      <c r="R45" s="234" t="s">
        <v>351</v>
      </c>
      <c r="S45" s="234" t="s">
        <v>362</v>
      </c>
      <c r="T45" s="196"/>
      <c r="U45" s="197" t="s">
        <v>323</v>
      </c>
      <c r="V45" s="38"/>
      <c r="W45" s="205" t="s">
        <v>306</v>
      </c>
      <c r="X45" s="195"/>
      <c r="Y45" s="232" t="s">
        <v>311</v>
      </c>
      <c r="Z45" s="231"/>
      <c r="AA45" s="231"/>
      <c r="AB45" s="231"/>
      <c r="AC45" s="231"/>
      <c r="AD45" s="231"/>
      <c r="AE45" s="231"/>
      <c r="AF45" s="231"/>
      <c r="AG45" s="232" t="s">
        <v>312</v>
      </c>
      <c r="AH45" s="197">
        <v>0.70175438596491224</v>
      </c>
      <c r="AI45" s="195"/>
      <c r="AJ45" s="195"/>
      <c r="AK45" s="195"/>
      <c r="AL45" s="195"/>
      <c r="AM45" s="195"/>
      <c r="AN45" s="195"/>
      <c r="AO45" s="195"/>
      <c r="AP45" s="195"/>
      <c r="AQ45" s="204"/>
      <c r="AR45" s="24"/>
      <c r="AS45" s="24"/>
    </row>
    <row r="46" spans="1:45" ht="15" customHeight="1" x14ac:dyDescent="0.2">
      <c r="A46" s="2"/>
      <c r="B46" s="194">
        <v>2015</v>
      </c>
      <c r="C46" s="87" t="s">
        <v>61</v>
      </c>
      <c r="D46" s="195" t="s">
        <v>104</v>
      </c>
      <c r="E46" s="87"/>
      <c r="F46" s="87">
        <v>30</v>
      </c>
      <c r="G46" s="87">
        <v>29</v>
      </c>
      <c r="H46" s="196">
        <f t="shared" si="3"/>
        <v>0.34482758620689657</v>
      </c>
      <c r="I46" s="196">
        <f t="shared" si="4"/>
        <v>0.51724137931034486</v>
      </c>
      <c r="J46" s="196">
        <f t="shared" si="5"/>
        <v>0.86206896551724133</v>
      </c>
      <c r="K46" s="197">
        <f t="shared" si="6"/>
        <v>2.6206896551724137</v>
      </c>
      <c r="L46" s="38"/>
      <c r="M46" s="198" t="s">
        <v>221</v>
      </c>
      <c r="N46" s="87"/>
      <c r="O46" s="87"/>
      <c r="P46" s="234" t="s">
        <v>374</v>
      </c>
      <c r="Q46" s="234" t="s">
        <v>338</v>
      </c>
      <c r="R46" s="234" t="s">
        <v>325</v>
      </c>
      <c r="S46" s="234" t="s">
        <v>363</v>
      </c>
      <c r="T46" s="196"/>
      <c r="U46" s="197" t="s">
        <v>324</v>
      </c>
      <c r="V46" s="38"/>
      <c r="W46" s="205"/>
      <c r="X46" s="201"/>
      <c r="Y46" s="201"/>
      <c r="Z46" s="195"/>
      <c r="AA46" s="195"/>
      <c r="AB46" s="195"/>
      <c r="AC46" s="201"/>
      <c r="AD46" s="195"/>
      <c r="AE46" s="195"/>
      <c r="AF46" s="195"/>
      <c r="AG46" s="201"/>
      <c r="AH46" s="204"/>
      <c r="AI46" s="225" t="s">
        <v>387</v>
      </c>
      <c r="AJ46" s="195"/>
      <c r="AK46" s="195"/>
      <c r="AL46" s="202">
        <v>25</v>
      </c>
      <c r="AM46" s="202">
        <v>15</v>
      </c>
      <c r="AN46" s="202">
        <v>10</v>
      </c>
      <c r="AO46" s="195"/>
      <c r="AP46" s="253">
        <f>PRODUCT(AL46/AL52)</f>
        <v>6.8870523415977963E-2</v>
      </c>
      <c r="AQ46" s="204"/>
      <c r="AR46" s="24"/>
      <c r="AS46" s="24"/>
    </row>
    <row r="47" spans="1:45" ht="15" customHeight="1" x14ac:dyDescent="0.2">
      <c r="A47" s="2"/>
      <c r="B47" s="194">
        <v>2016</v>
      </c>
      <c r="C47" s="87" t="s">
        <v>99</v>
      </c>
      <c r="D47" s="195" t="s">
        <v>104</v>
      </c>
      <c r="E47" s="87"/>
      <c r="F47" s="87">
        <v>31</v>
      </c>
      <c r="G47" s="87">
        <v>28</v>
      </c>
      <c r="H47" s="196">
        <f t="shared" si="3"/>
        <v>0.4642857142857143</v>
      </c>
      <c r="I47" s="196">
        <f t="shared" si="4"/>
        <v>0.4642857142857143</v>
      </c>
      <c r="J47" s="196">
        <f t="shared" si="5"/>
        <v>0.9285714285714286</v>
      </c>
      <c r="K47" s="197">
        <f t="shared" si="6"/>
        <v>2.9642857142857144</v>
      </c>
      <c r="L47" s="38"/>
      <c r="M47" s="198" t="s">
        <v>222</v>
      </c>
      <c r="N47" s="87"/>
      <c r="O47" s="87"/>
      <c r="P47" s="234" t="s">
        <v>375</v>
      </c>
      <c r="Q47" s="234" t="s">
        <v>339</v>
      </c>
      <c r="R47" s="234" t="s">
        <v>352</v>
      </c>
      <c r="S47" s="234" t="s">
        <v>274</v>
      </c>
      <c r="T47" s="196"/>
      <c r="U47" s="197" t="s">
        <v>325</v>
      </c>
      <c r="V47" s="38"/>
      <c r="W47" s="198" t="s">
        <v>300</v>
      </c>
      <c r="X47" s="201"/>
      <c r="Y47" s="201"/>
      <c r="Z47" s="195"/>
      <c r="AA47" s="195"/>
      <c r="AB47" s="195"/>
      <c r="AC47" s="201"/>
      <c r="AD47" s="195"/>
      <c r="AE47" s="195"/>
      <c r="AF47" s="195"/>
      <c r="AG47" s="201"/>
      <c r="AH47" s="204"/>
      <c r="AI47" s="195" t="s">
        <v>378</v>
      </c>
      <c r="AJ47" s="195"/>
      <c r="AK47" s="195"/>
      <c r="AL47" s="202"/>
      <c r="AM47" s="241">
        <f>PRODUCT(AM46/AL46)</f>
        <v>0.6</v>
      </c>
      <c r="AN47" s="241">
        <f>PRODUCT(AN46/AL46)</f>
        <v>0.4</v>
      </c>
      <c r="AO47" s="195"/>
      <c r="AP47" s="195"/>
      <c r="AQ47" s="204"/>
      <c r="AR47" s="24"/>
      <c r="AS47" s="24"/>
    </row>
    <row r="48" spans="1:45" ht="15" customHeight="1" x14ac:dyDescent="0.2">
      <c r="A48" s="2"/>
      <c r="B48" s="194">
        <v>2017</v>
      </c>
      <c r="C48" s="87" t="s">
        <v>99</v>
      </c>
      <c r="D48" s="195" t="s">
        <v>104</v>
      </c>
      <c r="E48" s="87"/>
      <c r="F48" s="87">
        <v>32</v>
      </c>
      <c r="G48" s="87">
        <v>31</v>
      </c>
      <c r="H48" s="196">
        <f t="shared" si="3"/>
        <v>0.38709677419354838</v>
      </c>
      <c r="I48" s="196">
        <f t="shared" si="4"/>
        <v>0.38709677419354838</v>
      </c>
      <c r="J48" s="196">
        <f t="shared" si="5"/>
        <v>0.77419354838709675</v>
      </c>
      <c r="K48" s="197">
        <f t="shared" si="6"/>
        <v>2.4193548387096775</v>
      </c>
      <c r="L48" s="38"/>
      <c r="M48" s="198" t="s">
        <v>223</v>
      </c>
      <c r="N48" s="87"/>
      <c r="O48" s="87"/>
      <c r="P48" s="234" t="s">
        <v>255</v>
      </c>
      <c r="Q48" s="234" t="s">
        <v>340</v>
      </c>
      <c r="R48" s="234" t="s">
        <v>290</v>
      </c>
      <c r="S48" s="234" t="s">
        <v>350</v>
      </c>
      <c r="T48" s="196"/>
      <c r="U48" s="197" t="s">
        <v>326</v>
      </c>
      <c r="V48" s="38"/>
      <c r="W48" s="194">
        <v>1000</v>
      </c>
      <c r="X48" s="201"/>
      <c r="Y48" s="231" t="s">
        <v>313</v>
      </c>
      <c r="Z48" s="231"/>
      <c r="AA48" s="231"/>
      <c r="AB48" s="231"/>
      <c r="AC48" s="231"/>
      <c r="AD48" s="231"/>
      <c r="AE48" s="231"/>
      <c r="AF48" s="231"/>
      <c r="AG48" s="231" t="s">
        <v>314</v>
      </c>
      <c r="AH48" s="197">
        <v>4.032258064516129</v>
      </c>
      <c r="AI48" s="195"/>
      <c r="AJ48" s="195"/>
      <c r="AK48" s="195"/>
      <c r="AL48" s="195"/>
      <c r="AM48" s="195"/>
      <c r="AN48" s="195"/>
      <c r="AO48" s="195"/>
      <c r="AP48" s="195"/>
      <c r="AQ48" s="204"/>
      <c r="AR48" s="24"/>
      <c r="AS48" s="24"/>
    </row>
    <row r="49" spans="1:45" ht="15" customHeight="1" x14ac:dyDescent="0.2">
      <c r="A49" s="2"/>
      <c r="B49" s="194">
        <v>2018</v>
      </c>
      <c r="C49" s="87" t="s">
        <v>84</v>
      </c>
      <c r="D49" s="195" t="s">
        <v>104</v>
      </c>
      <c r="E49" s="87"/>
      <c r="F49" s="87">
        <v>33</v>
      </c>
      <c r="G49" s="87">
        <v>13</v>
      </c>
      <c r="H49" s="196">
        <f t="shared" ref="H49:H51" si="7">PRODUCT((F20+G20)/E20)</f>
        <v>0.61538461538461542</v>
      </c>
      <c r="I49" s="196">
        <f t="shared" ref="I49:I51" si="8">PRODUCT(H20/E20)</f>
        <v>0.23076923076923078</v>
      </c>
      <c r="J49" s="196">
        <f t="shared" ref="J49:J51" si="9">PRODUCT(F20+G20+H20)/E20</f>
        <v>0.84615384615384615</v>
      </c>
      <c r="K49" s="197">
        <f t="shared" ref="K49:K51" si="10">PRODUCT(I20/E20)</f>
        <v>2.2307692307692308</v>
      </c>
      <c r="L49" s="38"/>
      <c r="M49" s="198" t="s">
        <v>224</v>
      </c>
      <c r="N49" s="87"/>
      <c r="O49" s="87"/>
      <c r="P49" s="234" t="s">
        <v>376</v>
      </c>
      <c r="Q49" s="234" t="s">
        <v>341</v>
      </c>
      <c r="R49" s="234" t="s">
        <v>353</v>
      </c>
      <c r="S49" s="234" t="s">
        <v>364</v>
      </c>
      <c r="T49" s="196"/>
      <c r="U49" s="197" t="s">
        <v>327</v>
      </c>
      <c r="V49" s="38"/>
      <c r="W49" s="205"/>
      <c r="X49" s="201"/>
      <c r="Y49" s="201"/>
      <c r="Z49" s="195"/>
      <c r="AA49" s="195"/>
      <c r="AB49" s="195"/>
      <c r="AC49" s="201"/>
      <c r="AD49" s="195"/>
      <c r="AE49" s="195"/>
      <c r="AF49" s="195"/>
      <c r="AG49" s="201"/>
      <c r="AH49" s="204"/>
      <c r="AI49" s="225" t="s">
        <v>402</v>
      </c>
      <c r="AJ49" s="195"/>
      <c r="AK49" s="195"/>
      <c r="AL49" s="202">
        <v>12</v>
      </c>
      <c r="AM49" s="202">
        <v>7</v>
      </c>
      <c r="AN49" s="202">
        <v>2</v>
      </c>
      <c r="AO49" s="195"/>
      <c r="AP49" s="253">
        <f>PRODUCT(AL49/AL52)</f>
        <v>3.3057851239669422E-2</v>
      </c>
      <c r="AQ49" s="204"/>
      <c r="AR49" s="24"/>
      <c r="AS49" s="24"/>
    </row>
    <row r="50" spans="1:45" ht="15" customHeight="1" x14ac:dyDescent="0.2">
      <c r="A50" s="2"/>
      <c r="B50" s="194">
        <v>2019</v>
      </c>
      <c r="C50" s="87" t="s">
        <v>91</v>
      </c>
      <c r="D50" s="195" t="s">
        <v>199</v>
      </c>
      <c r="E50" s="87"/>
      <c r="F50" s="87">
        <v>34</v>
      </c>
      <c r="G50" s="87">
        <v>25</v>
      </c>
      <c r="H50" s="196">
        <f t="shared" si="7"/>
        <v>0.6</v>
      </c>
      <c r="I50" s="196">
        <f t="shared" si="8"/>
        <v>0.4</v>
      </c>
      <c r="J50" s="196">
        <f t="shared" si="9"/>
        <v>1</v>
      </c>
      <c r="K50" s="197">
        <f t="shared" si="10"/>
        <v>2.96</v>
      </c>
      <c r="L50" s="38"/>
      <c r="M50" s="198" t="s">
        <v>225</v>
      </c>
      <c r="N50" s="87"/>
      <c r="O50" s="87"/>
      <c r="P50" s="234" t="s">
        <v>202</v>
      </c>
      <c r="Q50" s="234" t="s">
        <v>342</v>
      </c>
      <c r="R50" s="6" t="s">
        <v>328</v>
      </c>
      <c r="S50" s="234" t="s">
        <v>287</v>
      </c>
      <c r="T50" s="235"/>
      <c r="U50" s="236" t="s">
        <v>328</v>
      </c>
      <c r="V50" s="38"/>
      <c r="W50" s="205"/>
      <c r="X50" s="201"/>
      <c r="Y50" s="195"/>
      <c r="Z50" s="195"/>
      <c r="AA50" s="195"/>
      <c r="AB50" s="195"/>
      <c r="AC50" s="195"/>
      <c r="AD50" s="195"/>
      <c r="AE50" s="195"/>
      <c r="AF50" s="206"/>
      <c r="AG50" s="195"/>
      <c r="AH50" s="207"/>
      <c r="AI50" s="195" t="s">
        <v>378</v>
      </c>
      <c r="AJ50" s="195"/>
      <c r="AK50" s="195"/>
      <c r="AL50" s="202"/>
      <c r="AM50" s="241">
        <f>PRODUCT(AM49/AL49)</f>
        <v>0.58333333333333337</v>
      </c>
      <c r="AN50" s="241">
        <f>PRODUCT(AN49/AL49)</f>
        <v>0.16666666666666666</v>
      </c>
      <c r="AO50" s="195"/>
      <c r="AP50" s="195"/>
      <c r="AQ50" s="204"/>
      <c r="AR50" s="24"/>
      <c r="AS50" s="24"/>
    </row>
    <row r="51" spans="1:45" ht="15" customHeight="1" x14ac:dyDescent="0.2">
      <c r="A51" s="2"/>
      <c r="B51" s="194">
        <v>2020</v>
      </c>
      <c r="C51" s="87" t="s">
        <v>401</v>
      </c>
      <c r="D51" s="195" t="s">
        <v>402</v>
      </c>
      <c r="E51" s="87"/>
      <c r="F51" s="87">
        <v>35</v>
      </c>
      <c r="G51" s="87">
        <v>12</v>
      </c>
      <c r="H51" s="196">
        <f t="shared" si="7"/>
        <v>0.58333333333333337</v>
      </c>
      <c r="I51" s="196">
        <f t="shared" si="8"/>
        <v>0.16666666666666666</v>
      </c>
      <c r="J51" s="196">
        <f t="shared" si="9"/>
        <v>0.75</v>
      </c>
      <c r="K51" s="197">
        <f t="shared" si="10"/>
        <v>1.3333333333333333</v>
      </c>
      <c r="L51" s="38"/>
      <c r="M51" s="198" t="s">
        <v>406</v>
      </c>
      <c r="N51" s="87"/>
      <c r="O51" s="87"/>
      <c r="P51" s="237" t="s">
        <v>404</v>
      </c>
      <c r="Q51" s="237" t="s">
        <v>409</v>
      </c>
      <c r="R51" s="196" t="s">
        <v>269</v>
      </c>
      <c r="S51" s="235" t="s">
        <v>408</v>
      </c>
      <c r="T51" s="196"/>
      <c r="U51" s="197" t="s">
        <v>407</v>
      </c>
      <c r="V51" s="38"/>
      <c r="W51" s="205"/>
      <c r="X51" s="201"/>
      <c r="Y51" s="195"/>
      <c r="Z51" s="195"/>
      <c r="AA51" s="195"/>
      <c r="AB51" s="195"/>
      <c r="AC51" s="195"/>
      <c r="AD51" s="195"/>
      <c r="AE51" s="195"/>
      <c r="AF51" s="206"/>
      <c r="AG51" s="195"/>
      <c r="AH51" s="207"/>
      <c r="AI51" s="195"/>
      <c r="AJ51" s="195"/>
      <c r="AK51" s="195"/>
      <c r="AL51" s="195"/>
      <c r="AM51" s="195"/>
      <c r="AN51" s="195"/>
      <c r="AO51" s="195"/>
      <c r="AP51" s="195"/>
      <c r="AQ51" s="204"/>
      <c r="AR51" s="24"/>
      <c r="AS51" s="24"/>
    </row>
    <row r="52" spans="1:45" ht="15" customHeight="1" x14ac:dyDescent="0.2">
      <c r="A52" s="2"/>
      <c r="B52" s="194"/>
      <c r="C52" s="87"/>
      <c r="D52" s="195"/>
      <c r="E52" s="87"/>
      <c r="F52" s="87"/>
      <c r="G52" s="87"/>
      <c r="H52" s="196"/>
      <c r="I52" s="196"/>
      <c r="J52" s="196"/>
      <c r="K52" s="197"/>
      <c r="L52" s="38"/>
      <c r="M52" s="198"/>
      <c r="N52" s="87"/>
      <c r="O52" s="87"/>
      <c r="P52" s="87"/>
      <c r="Q52" s="87"/>
      <c r="R52" s="196"/>
      <c r="S52" s="196"/>
      <c r="T52" s="196"/>
      <c r="U52" s="197"/>
      <c r="V52" s="38"/>
      <c r="W52" s="205"/>
      <c r="X52" s="201"/>
      <c r="Y52" s="195"/>
      <c r="Z52" s="195"/>
      <c r="AA52" s="195"/>
      <c r="AB52" s="195"/>
      <c r="AC52" s="195"/>
      <c r="AD52" s="195"/>
      <c r="AE52" s="195"/>
      <c r="AF52" s="206"/>
      <c r="AG52" s="195"/>
      <c r="AH52" s="207"/>
      <c r="AI52" s="195" t="s">
        <v>7</v>
      </c>
      <c r="AJ52" s="195"/>
      <c r="AK52" s="195"/>
      <c r="AL52" s="195">
        <f>PRODUCT(AL37+AL40+AL43+AL46+AL49)</f>
        <v>363</v>
      </c>
      <c r="AM52" s="195">
        <f>PRODUCT(AM37+AM40+AM43+AM46+AM49)</f>
        <v>121</v>
      </c>
      <c r="AN52" s="195">
        <f>PRODUCT(AN37+AN40+AN43+AN46+AN49)</f>
        <v>224</v>
      </c>
      <c r="AO52" s="195"/>
      <c r="AP52" s="195"/>
      <c r="AQ52" s="204"/>
      <c r="AR52" s="24"/>
      <c r="AS52" s="24"/>
    </row>
    <row r="53" spans="1:45" ht="15" customHeight="1" x14ac:dyDescent="0.2">
      <c r="A53" s="2"/>
      <c r="B53" s="190" t="s">
        <v>388</v>
      </c>
      <c r="C53" s="62"/>
      <c r="D53" s="107"/>
      <c r="E53" s="62"/>
      <c r="F53" s="62"/>
      <c r="G53" s="62"/>
      <c r="H53" s="245"/>
      <c r="I53" s="245"/>
      <c r="J53" s="245"/>
      <c r="K53" s="246"/>
      <c r="L53" s="38"/>
      <c r="M53" s="190" t="s">
        <v>390</v>
      </c>
      <c r="N53" s="62"/>
      <c r="O53" s="107"/>
      <c r="P53" s="62"/>
      <c r="Q53" s="62"/>
      <c r="R53" s="62"/>
      <c r="S53" s="245"/>
      <c r="T53" s="245"/>
      <c r="U53" s="246"/>
      <c r="V53" s="38"/>
      <c r="W53" s="205"/>
      <c r="X53" s="201"/>
      <c r="Y53" s="195"/>
      <c r="Z53" s="195"/>
      <c r="AA53" s="195"/>
      <c r="AB53" s="195"/>
      <c r="AC53" s="195"/>
      <c r="AD53" s="195"/>
      <c r="AE53" s="195"/>
      <c r="AF53" s="206"/>
      <c r="AG53" s="195"/>
      <c r="AH53" s="207"/>
      <c r="AI53" s="195" t="s">
        <v>378</v>
      </c>
      <c r="AJ53" s="195"/>
      <c r="AK53" s="195"/>
      <c r="AL53" s="195"/>
      <c r="AM53" s="241">
        <f>PRODUCT(AM52/AL52)</f>
        <v>0.33333333333333331</v>
      </c>
      <c r="AN53" s="241">
        <f>PRODUCT(AN52/AL52)</f>
        <v>0.61707988980716255</v>
      </c>
      <c r="AO53" s="195"/>
      <c r="AP53" s="195"/>
      <c r="AQ53" s="204"/>
      <c r="AR53" s="24"/>
      <c r="AS53" s="24"/>
    </row>
    <row r="54" spans="1:45" ht="15" customHeight="1" x14ac:dyDescent="0.2">
      <c r="A54" s="2"/>
      <c r="B54" s="198">
        <v>5216</v>
      </c>
      <c r="C54" s="231" t="s">
        <v>397</v>
      </c>
      <c r="D54" s="195"/>
      <c r="E54" s="87"/>
      <c r="F54" s="87"/>
      <c r="G54" s="87"/>
      <c r="H54" s="196"/>
      <c r="I54" s="196"/>
      <c r="J54" s="196"/>
      <c r="K54" s="197"/>
      <c r="L54" s="38"/>
      <c r="M54" s="198">
        <v>5648</v>
      </c>
      <c r="N54" s="231" t="s">
        <v>399</v>
      </c>
      <c r="O54" s="87"/>
      <c r="P54" s="87"/>
      <c r="Q54" s="87"/>
      <c r="R54" s="87"/>
      <c r="S54" s="87"/>
      <c r="T54" s="196"/>
      <c r="U54" s="197"/>
      <c r="V54" s="38"/>
      <c r="W54" s="205"/>
      <c r="X54" s="201"/>
      <c r="Y54" s="195"/>
      <c r="Z54" s="195"/>
      <c r="AA54" s="195"/>
      <c r="AB54" s="195"/>
      <c r="AC54" s="195"/>
      <c r="AD54" s="195"/>
      <c r="AE54" s="195"/>
      <c r="AF54" s="206"/>
      <c r="AG54" s="195"/>
      <c r="AH54" s="207"/>
      <c r="AI54" s="195"/>
      <c r="AJ54" s="195"/>
      <c r="AK54" s="195"/>
      <c r="AL54" s="195"/>
      <c r="AM54" s="195"/>
      <c r="AN54" s="195"/>
      <c r="AO54" s="195"/>
      <c r="AP54" s="195"/>
      <c r="AQ54" s="204"/>
      <c r="AR54" s="24"/>
      <c r="AS54" s="24"/>
    </row>
    <row r="55" spans="1:45" ht="15" customHeight="1" x14ac:dyDescent="0.2">
      <c r="A55" s="2"/>
      <c r="B55" s="194"/>
      <c r="C55" s="87"/>
      <c r="D55" s="195"/>
      <c r="E55" s="87"/>
      <c r="F55" s="87"/>
      <c r="G55" s="87"/>
      <c r="H55" s="196"/>
      <c r="I55" s="196"/>
      <c r="J55" s="196"/>
      <c r="K55" s="197"/>
      <c r="L55" s="38"/>
      <c r="M55" s="198">
        <v>5480</v>
      </c>
      <c r="N55" s="231" t="s">
        <v>398</v>
      </c>
      <c r="O55" s="87"/>
      <c r="P55" s="87"/>
      <c r="Q55" s="87"/>
      <c r="R55" s="87"/>
      <c r="S55" s="87"/>
      <c r="T55" s="196"/>
      <c r="U55" s="197"/>
      <c r="V55" s="38"/>
      <c r="W55" s="205"/>
      <c r="X55" s="201"/>
      <c r="Y55" s="195"/>
      <c r="Z55" s="195"/>
      <c r="AA55" s="195"/>
      <c r="AB55" s="195"/>
      <c r="AC55" s="195"/>
      <c r="AD55" s="195"/>
      <c r="AE55" s="195"/>
      <c r="AF55" s="206"/>
      <c r="AG55" s="195"/>
      <c r="AH55" s="207"/>
      <c r="AI55" s="195"/>
      <c r="AJ55" s="195"/>
      <c r="AK55" s="195"/>
      <c r="AL55" s="195"/>
      <c r="AM55" s="195"/>
      <c r="AN55" s="195"/>
      <c r="AO55" s="195"/>
      <c r="AP55" s="195"/>
      <c r="AQ55" s="204"/>
      <c r="AR55" s="24"/>
      <c r="AS55" s="24"/>
    </row>
    <row r="56" spans="1:45" ht="15" customHeight="1" x14ac:dyDescent="0.2">
      <c r="A56" s="2"/>
      <c r="B56" s="190" t="s">
        <v>389</v>
      </c>
      <c r="C56" s="62"/>
      <c r="D56" s="107"/>
      <c r="E56" s="62"/>
      <c r="F56" s="62"/>
      <c r="G56" s="62"/>
      <c r="H56" s="245"/>
      <c r="I56" s="245"/>
      <c r="J56" s="245"/>
      <c r="K56" s="246"/>
      <c r="L56" s="38"/>
      <c r="M56" s="198">
        <v>5216</v>
      </c>
      <c r="N56" s="231" t="s">
        <v>397</v>
      </c>
      <c r="O56" s="87"/>
      <c r="P56" s="87"/>
      <c r="Q56" s="87"/>
      <c r="R56" s="87"/>
      <c r="S56" s="87"/>
      <c r="T56" s="196"/>
      <c r="U56" s="197"/>
      <c r="V56" s="38"/>
      <c r="W56" s="205"/>
      <c r="X56" s="201"/>
      <c r="Y56" s="195"/>
      <c r="Z56" s="195"/>
      <c r="AA56" s="195"/>
      <c r="AB56" s="195"/>
      <c r="AC56" s="195"/>
      <c r="AD56" s="195"/>
      <c r="AE56" s="195"/>
      <c r="AF56" s="206"/>
      <c r="AG56" s="195"/>
      <c r="AH56" s="207"/>
      <c r="AI56" s="242" t="s">
        <v>379</v>
      </c>
      <c r="AJ56" s="111"/>
      <c r="AK56" s="111"/>
      <c r="AL56" s="240" t="s">
        <v>380</v>
      </c>
      <c r="AM56" s="240" t="s">
        <v>381</v>
      </c>
      <c r="AN56" s="240" t="s">
        <v>382</v>
      </c>
      <c r="AO56" s="240"/>
      <c r="AP56" s="107"/>
      <c r="AQ56" s="85"/>
      <c r="AR56" s="24"/>
      <c r="AS56" s="24"/>
    </row>
    <row r="57" spans="1:45" ht="15" customHeight="1" x14ac:dyDescent="0.2">
      <c r="A57" s="2"/>
      <c r="B57" s="198">
        <v>5648</v>
      </c>
      <c r="C57" s="231" t="s">
        <v>399</v>
      </c>
      <c r="D57" s="199"/>
      <c r="E57" s="87"/>
      <c r="F57" s="87"/>
      <c r="G57" s="87"/>
      <c r="H57" s="196"/>
      <c r="I57" s="196"/>
      <c r="J57" s="196"/>
      <c r="K57" s="197"/>
      <c r="L57" s="38"/>
      <c r="M57" s="198">
        <v>5076</v>
      </c>
      <c r="N57" s="231" t="s">
        <v>396</v>
      </c>
      <c r="O57" s="87"/>
      <c r="P57" s="87"/>
      <c r="Q57" s="87"/>
      <c r="R57" s="87"/>
      <c r="S57" s="87"/>
      <c r="T57" s="196"/>
      <c r="U57" s="197"/>
      <c r="V57" s="38"/>
      <c r="W57" s="205"/>
      <c r="X57" s="201"/>
      <c r="Y57" s="195"/>
      <c r="Z57" s="195"/>
      <c r="AA57" s="195"/>
      <c r="AB57" s="195"/>
      <c r="AC57" s="195"/>
      <c r="AD57" s="195"/>
      <c r="AE57" s="195"/>
      <c r="AF57" s="206"/>
      <c r="AG57" s="195"/>
      <c r="AH57" s="207"/>
      <c r="AI57" s="195" t="s">
        <v>384</v>
      </c>
      <c r="AJ57" s="195"/>
      <c r="AK57" s="195"/>
      <c r="AL57" s="241">
        <f>PRODUCT(AM38)</f>
        <v>0.36486486486486486</v>
      </c>
      <c r="AM57" s="241">
        <f>PRODUCT(AM76)</f>
        <v>0.25</v>
      </c>
      <c r="AN57" s="241">
        <f>PRODUCT(AL57-AM57)</f>
        <v>0.11486486486486486</v>
      </c>
      <c r="AO57" s="202"/>
      <c r="AP57" s="195"/>
      <c r="AQ57" s="204"/>
      <c r="AR57" s="24"/>
      <c r="AS57" s="24"/>
    </row>
    <row r="58" spans="1:45" ht="15" customHeight="1" x14ac:dyDescent="0.2">
      <c r="A58" s="2"/>
      <c r="B58" s="194"/>
      <c r="C58" s="87"/>
      <c r="D58" s="195"/>
      <c r="E58" s="87"/>
      <c r="F58" s="87"/>
      <c r="G58" s="87"/>
      <c r="H58" s="196"/>
      <c r="I58" s="196"/>
      <c r="J58" s="196"/>
      <c r="K58" s="197"/>
      <c r="L58" s="38"/>
      <c r="M58" s="198">
        <v>5010</v>
      </c>
      <c r="N58" s="231" t="s">
        <v>395</v>
      </c>
      <c r="O58" s="87"/>
      <c r="P58" s="87"/>
      <c r="Q58" s="87"/>
      <c r="R58" s="196"/>
      <c r="S58" s="196"/>
      <c r="T58" s="196"/>
      <c r="U58" s="197"/>
      <c r="V58" s="38"/>
      <c r="W58" s="205"/>
      <c r="X58" s="201"/>
      <c r="Y58" s="195"/>
      <c r="Z58" s="195"/>
      <c r="AA58" s="195"/>
      <c r="AB58" s="195"/>
      <c r="AC58" s="195"/>
      <c r="AD58" s="195"/>
      <c r="AE58" s="195"/>
      <c r="AF58" s="206"/>
      <c r="AG58" s="195"/>
      <c r="AH58" s="207"/>
      <c r="AI58" s="225" t="s">
        <v>385</v>
      </c>
      <c r="AJ58" s="195"/>
      <c r="AK58" s="195"/>
      <c r="AL58" s="241">
        <f>PRODUCT(AM41)</f>
        <v>7.6923076923076927E-2</v>
      </c>
      <c r="AM58" s="241">
        <f>PRODUCT(AM79)</f>
        <v>0.19047619047619047</v>
      </c>
      <c r="AN58" s="241">
        <f t="shared" ref="AN58:AN61" si="11">PRODUCT(AL58-AM58)</f>
        <v>-0.11355311355311354</v>
      </c>
      <c r="AO58" s="202"/>
      <c r="AP58" s="195"/>
      <c r="AQ58" s="204"/>
      <c r="AR58" s="24"/>
      <c r="AS58" s="24"/>
    </row>
    <row r="59" spans="1:45" ht="15" customHeight="1" x14ac:dyDescent="0.2">
      <c r="A59" s="2"/>
      <c r="B59" s="248" t="s">
        <v>392</v>
      </c>
      <c r="C59" s="111" t="s">
        <v>393</v>
      </c>
      <c r="D59" s="111"/>
      <c r="E59" s="62" t="s">
        <v>3</v>
      </c>
      <c r="F59" s="62"/>
      <c r="G59" s="62" t="s">
        <v>394</v>
      </c>
      <c r="H59" s="245"/>
      <c r="I59" s="251" t="s">
        <v>400</v>
      </c>
      <c r="J59" s="245"/>
      <c r="K59" s="246"/>
      <c r="L59" s="38"/>
      <c r="M59" s="198"/>
      <c r="N59" s="87"/>
      <c r="O59" s="87"/>
      <c r="P59" s="87"/>
      <c r="Q59" s="87"/>
      <c r="R59" s="196"/>
      <c r="S59" s="196"/>
      <c r="T59" s="196"/>
      <c r="U59" s="197"/>
      <c r="V59" s="38"/>
      <c r="W59" s="205"/>
      <c r="X59" s="201"/>
      <c r="Y59" s="195"/>
      <c r="Z59" s="195"/>
      <c r="AA59" s="195"/>
      <c r="AB59" s="195"/>
      <c r="AC59" s="195"/>
      <c r="AD59" s="195"/>
      <c r="AE59" s="195"/>
      <c r="AF59" s="206"/>
      <c r="AG59" s="195"/>
      <c r="AH59" s="207"/>
      <c r="AI59" s="225" t="s">
        <v>386</v>
      </c>
      <c r="AJ59" s="195"/>
      <c r="AK59" s="195"/>
      <c r="AL59" s="241">
        <f>PRODUCT(AM44)</f>
        <v>0.26923076923076922</v>
      </c>
      <c r="AM59" s="241">
        <f>PRODUCT(AM82)</f>
        <v>0</v>
      </c>
      <c r="AN59" s="241">
        <f t="shared" si="11"/>
        <v>0.26923076923076922</v>
      </c>
      <c r="AO59" s="202"/>
      <c r="AP59" s="195"/>
      <c r="AQ59" s="204"/>
      <c r="AR59" s="24"/>
      <c r="AS59" s="24"/>
    </row>
    <row r="60" spans="1:45" ht="15" customHeight="1" x14ac:dyDescent="0.2">
      <c r="A60" s="2"/>
      <c r="B60" s="249"/>
      <c r="C60" s="250" t="s">
        <v>410</v>
      </c>
      <c r="D60" s="87"/>
      <c r="E60" s="87">
        <v>481</v>
      </c>
      <c r="F60" s="87"/>
      <c r="G60" s="87">
        <v>1862.7484407484408</v>
      </c>
      <c r="H60" s="87"/>
      <c r="I60" s="196"/>
      <c r="J60" s="196"/>
      <c r="K60" s="197"/>
      <c r="L60" s="38"/>
      <c r="M60" s="198"/>
      <c r="N60" s="87"/>
      <c r="O60" s="87"/>
      <c r="P60" s="87"/>
      <c r="Q60" s="87"/>
      <c r="R60" s="196"/>
      <c r="S60" s="196"/>
      <c r="T60" s="196"/>
      <c r="U60" s="197"/>
      <c r="V60" s="38"/>
      <c r="W60" s="205"/>
      <c r="X60" s="201"/>
      <c r="Y60" s="195"/>
      <c r="Z60" s="195"/>
      <c r="AA60" s="195"/>
      <c r="AB60" s="195"/>
      <c r="AC60" s="195"/>
      <c r="AD60" s="195"/>
      <c r="AE60" s="195"/>
      <c r="AF60" s="206"/>
      <c r="AG60" s="195"/>
      <c r="AH60" s="207"/>
      <c r="AI60" s="225" t="s">
        <v>387</v>
      </c>
      <c r="AJ60" s="195"/>
      <c r="AK60" s="195"/>
      <c r="AL60" s="241">
        <f>PRODUCT(AM47)</f>
        <v>0.6</v>
      </c>
      <c r="AM60" s="241">
        <f>PRODUCT(AM85)</f>
        <v>0</v>
      </c>
      <c r="AN60" s="241">
        <f t="shared" si="11"/>
        <v>0.6</v>
      </c>
      <c r="AO60" s="202"/>
      <c r="AP60" s="195"/>
      <c r="AQ60" s="204"/>
      <c r="AR60" s="24"/>
      <c r="AS60" s="24"/>
    </row>
    <row r="61" spans="1:45" ht="15" customHeight="1" x14ac:dyDescent="0.2">
      <c r="A61" s="2"/>
      <c r="B61" s="194"/>
      <c r="C61" s="87"/>
      <c r="D61" s="195"/>
      <c r="E61" s="87"/>
      <c r="F61" s="87"/>
      <c r="G61" s="87"/>
      <c r="H61" s="196"/>
      <c r="I61" s="196"/>
      <c r="J61" s="196"/>
      <c r="K61" s="197"/>
      <c r="L61" s="38"/>
      <c r="M61" s="198"/>
      <c r="N61" s="87"/>
      <c r="O61" s="87"/>
      <c r="P61" s="87"/>
      <c r="Q61" s="87"/>
      <c r="R61" s="196"/>
      <c r="S61" s="196"/>
      <c r="T61" s="196"/>
      <c r="U61" s="197"/>
      <c r="V61" s="38"/>
      <c r="W61" s="205"/>
      <c r="X61" s="201"/>
      <c r="Y61" s="195"/>
      <c r="Z61" s="195"/>
      <c r="AA61" s="195"/>
      <c r="AB61" s="195"/>
      <c r="AC61" s="195"/>
      <c r="AD61" s="195"/>
      <c r="AE61" s="195"/>
      <c r="AF61" s="206"/>
      <c r="AG61" s="195"/>
      <c r="AH61" s="207"/>
      <c r="AI61" s="225" t="s">
        <v>402</v>
      </c>
      <c r="AJ61" s="195"/>
      <c r="AK61" s="195"/>
      <c r="AL61" s="241">
        <f>PRODUCT(AM50)</f>
        <v>0.58333333333333337</v>
      </c>
      <c r="AM61" s="208">
        <v>0</v>
      </c>
      <c r="AN61" s="241">
        <f t="shared" si="11"/>
        <v>0.58333333333333337</v>
      </c>
      <c r="AO61" s="195"/>
      <c r="AP61" s="195"/>
      <c r="AQ61" s="204"/>
      <c r="AR61" s="24"/>
      <c r="AS61" s="24"/>
    </row>
    <row r="62" spans="1:45" ht="15" customHeight="1" x14ac:dyDescent="0.2">
      <c r="A62" s="2"/>
      <c r="B62" s="194"/>
      <c r="C62" s="87"/>
      <c r="D62" s="195"/>
      <c r="E62" s="87"/>
      <c r="F62" s="87"/>
      <c r="G62" s="87"/>
      <c r="H62" s="196"/>
      <c r="I62" s="196"/>
      <c r="J62" s="196"/>
      <c r="K62" s="197"/>
      <c r="L62" s="38"/>
      <c r="M62" s="198"/>
      <c r="N62" s="87"/>
      <c r="O62" s="87"/>
      <c r="P62" s="87"/>
      <c r="Q62" s="87"/>
      <c r="R62" s="196"/>
      <c r="S62" s="196"/>
      <c r="T62" s="196"/>
      <c r="U62" s="197"/>
      <c r="V62" s="38"/>
      <c r="W62" s="205"/>
      <c r="X62" s="201"/>
      <c r="Y62" s="195"/>
      <c r="Z62" s="195"/>
      <c r="AA62" s="195"/>
      <c r="AB62" s="195"/>
      <c r="AC62" s="195"/>
      <c r="AD62" s="195"/>
      <c r="AE62" s="195"/>
      <c r="AF62" s="206"/>
      <c r="AG62" s="195"/>
      <c r="AH62" s="207"/>
      <c r="AI62" s="225" t="s">
        <v>7</v>
      </c>
      <c r="AJ62" s="195"/>
      <c r="AK62" s="195"/>
      <c r="AL62" s="241">
        <f>PRODUCT(AM53)</f>
        <v>0.33333333333333331</v>
      </c>
      <c r="AM62" s="241">
        <f>PRODUCT(AM88)</f>
        <v>0.22033898305084745</v>
      </c>
      <c r="AN62" s="241">
        <f>PRODUCT(AL62-AM62)</f>
        <v>0.11299435028248586</v>
      </c>
      <c r="AO62" s="202"/>
      <c r="AP62" s="195"/>
      <c r="AQ62" s="204"/>
      <c r="AR62" s="24"/>
      <c r="AS62" s="24"/>
    </row>
    <row r="63" spans="1:45" ht="15" customHeight="1" x14ac:dyDescent="0.2">
      <c r="A63" s="2"/>
      <c r="B63" s="194"/>
      <c r="C63" s="87"/>
      <c r="D63" s="195"/>
      <c r="E63" s="87"/>
      <c r="F63" s="87"/>
      <c r="G63" s="87"/>
      <c r="H63" s="196"/>
      <c r="I63" s="196"/>
      <c r="J63" s="196"/>
      <c r="K63" s="197"/>
      <c r="L63" s="38"/>
      <c r="M63" s="198"/>
      <c r="N63" s="87"/>
      <c r="O63" s="87"/>
      <c r="P63" s="87"/>
      <c r="Q63" s="87"/>
      <c r="R63" s="196"/>
      <c r="S63" s="196"/>
      <c r="T63" s="196"/>
      <c r="U63" s="197"/>
      <c r="V63" s="38"/>
      <c r="W63" s="205"/>
      <c r="X63" s="201"/>
      <c r="Y63" s="195"/>
      <c r="Z63" s="195"/>
      <c r="AA63" s="195"/>
      <c r="AB63" s="195"/>
      <c r="AC63" s="195"/>
      <c r="AD63" s="195"/>
      <c r="AE63" s="195"/>
      <c r="AF63" s="206"/>
      <c r="AG63" s="195"/>
      <c r="AH63" s="207"/>
      <c r="AI63" s="225"/>
      <c r="AJ63" s="195"/>
      <c r="AK63" s="195"/>
      <c r="AL63" s="241"/>
      <c r="AM63" s="241"/>
      <c r="AN63" s="241"/>
      <c r="AO63" s="202"/>
      <c r="AP63" s="195"/>
      <c r="AQ63" s="204"/>
      <c r="AR63" s="24"/>
      <c r="AS63" s="24"/>
    </row>
    <row r="64" spans="1:45" ht="15" customHeight="1" x14ac:dyDescent="0.2">
      <c r="A64" s="2"/>
      <c r="B64" s="194"/>
      <c r="C64" s="87"/>
      <c r="D64" s="195"/>
      <c r="E64" s="87"/>
      <c r="F64" s="87"/>
      <c r="G64" s="87"/>
      <c r="H64" s="196"/>
      <c r="I64" s="196"/>
      <c r="J64" s="196"/>
      <c r="K64" s="197"/>
      <c r="L64" s="38"/>
      <c r="M64" s="198"/>
      <c r="N64" s="87"/>
      <c r="O64" s="87"/>
      <c r="P64" s="87"/>
      <c r="Q64" s="87"/>
      <c r="R64" s="196"/>
      <c r="S64" s="196"/>
      <c r="T64" s="196"/>
      <c r="U64" s="197"/>
      <c r="V64" s="38"/>
      <c r="W64" s="205"/>
      <c r="X64" s="201"/>
      <c r="Y64" s="195"/>
      <c r="Z64" s="195"/>
      <c r="AA64" s="195"/>
      <c r="AB64" s="195"/>
      <c r="AC64" s="195"/>
      <c r="AD64" s="195"/>
      <c r="AE64" s="195"/>
      <c r="AF64" s="206"/>
      <c r="AG64" s="195"/>
      <c r="AH64" s="207"/>
      <c r="AI64" s="243"/>
      <c r="AJ64" s="195"/>
      <c r="AK64" s="195"/>
      <c r="AL64" s="195"/>
      <c r="AM64" s="202"/>
      <c r="AN64" s="202"/>
      <c r="AO64" s="202"/>
      <c r="AP64" s="195"/>
      <c r="AQ64" s="204"/>
      <c r="AR64" s="24"/>
      <c r="AS64" s="24"/>
    </row>
    <row r="65" spans="1:45" ht="15" customHeight="1" x14ac:dyDescent="0.2">
      <c r="A65" s="2"/>
      <c r="B65" s="194"/>
      <c r="C65" s="87"/>
      <c r="D65" s="195"/>
      <c r="E65" s="87"/>
      <c r="F65" s="87"/>
      <c r="G65" s="87"/>
      <c r="H65" s="196"/>
      <c r="I65" s="196"/>
      <c r="J65" s="196"/>
      <c r="K65" s="197"/>
      <c r="L65" s="38"/>
      <c r="M65" s="198"/>
      <c r="N65" s="87"/>
      <c r="O65" s="87"/>
      <c r="P65" s="87"/>
      <c r="Q65" s="87"/>
      <c r="R65" s="196"/>
      <c r="S65" s="196"/>
      <c r="T65" s="196"/>
      <c r="U65" s="197"/>
      <c r="V65" s="38"/>
      <c r="W65" s="205"/>
      <c r="X65" s="201"/>
      <c r="Y65" s="195"/>
      <c r="Z65" s="195"/>
      <c r="AA65" s="195"/>
      <c r="AB65" s="195"/>
      <c r="AC65" s="195"/>
      <c r="AD65" s="195"/>
      <c r="AE65" s="195"/>
      <c r="AF65" s="206"/>
      <c r="AG65" s="195"/>
      <c r="AH65" s="207"/>
      <c r="AI65" s="242" t="s">
        <v>383</v>
      </c>
      <c r="AJ65" s="111"/>
      <c r="AK65" s="111"/>
      <c r="AL65" s="240" t="s">
        <v>380</v>
      </c>
      <c r="AM65" s="240" t="s">
        <v>381</v>
      </c>
      <c r="AN65" s="240" t="s">
        <v>382</v>
      </c>
      <c r="AO65" s="240"/>
      <c r="AP65" s="107"/>
      <c r="AQ65" s="85"/>
      <c r="AR65" s="24"/>
      <c r="AS65" s="24"/>
    </row>
    <row r="66" spans="1:45" ht="15" customHeight="1" x14ac:dyDescent="0.2">
      <c r="A66" s="2"/>
      <c r="B66" s="194"/>
      <c r="C66" s="87"/>
      <c r="D66" s="195"/>
      <c r="E66" s="87"/>
      <c r="F66" s="87"/>
      <c r="G66" s="87"/>
      <c r="H66" s="196"/>
      <c r="I66" s="196"/>
      <c r="J66" s="196"/>
      <c r="K66" s="197"/>
      <c r="L66" s="38"/>
      <c r="M66" s="198"/>
      <c r="N66" s="87"/>
      <c r="O66" s="87"/>
      <c r="P66" s="87"/>
      <c r="Q66" s="87"/>
      <c r="R66" s="196"/>
      <c r="S66" s="196"/>
      <c r="T66" s="196"/>
      <c r="U66" s="197"/>
      <c r="V66" s="38"/>
      <c r="W66" s="205"/>
      <c r="X66" s="201"/>
      <c r="Y66" s="195"/>
      <c r="Z66" s="195"/>
      <c r="AA66" s="195"/>
      <c r="AB66" s="195"/>
      <c r="AC66" s="195"/>
      <c r="AD66" s="195"/>
      <c r="AE66" s="195"/>
      <c r="AF66" s="206"/>
      <c r="AG66" s="195"/>
      <c r="AH66" s="207"/>
      <c r="AI66" s="195" t="s">
        <v>384</v>
      </c>
      <c r="AJ66" s="195"/>
      <c r="AK66" s="195"/>
      <c r="AL66" s="241">
        <f>PRODUCT(AN38)</f>
        <v>0.6711711711711712</v>
      </c>
      <c r="AM66" s="241">
        <f>PRODUCT(AN76)</f>
        <v>0.46590909090909088</v>
      </c>
      <c r="AN66" s="241">
        <f>PRODUCT(AL66-AM66)</f>
        <v>0.20526208026208032</v>
      </c>
      <c r="AO66" s="202"/>
      <c r="AP66" s="195"/>
      <c r="AQ66" s="204"/>
      <c r="AR66" s="24"/>
      <c r="AS66" s="24"/>
    </row>
    <row r="67" spans="1:45" ht="15" customHeight="1" x14ac:dyDescent="0.2">
      <c r="A67" s="2"/>
      <c r="B67" s="194"/>
      <c r="C67" s="87"/>
      <c r="D67" s="195"/>
      <c r="E67" s="87"/>
      <c r="F67" s="87"/>
      <c r="G67" s="87"/>
      <c r="H67" s="196"/>
      <c r="I67" s="196"/>
      <c r="J67" s="196"/>
      <c r="K67" s="197"/>
      <c r="L67" s="38"/>
      <c r="M67" s="198"/>
      <c r="N67" s="87"/>
      <c r="O67" s="87"/>
      <c r="P67" s="87"/>
      <c r="Q67" s="87"/>
      <c r="R67" s="196"/>
      <c r="S67" s="196"/>
      <c r="T67" s="196"/>
      <c r="U67" s="197"/>
      <c r="V67" s="38"/>
      <c r="W67" s="205"/>
      <c r="X67" s="201"/>
      <c r="Y67" s="195"/>
      <c r="Z67" s="195"/>
      <c r="AA67" s="195"/>
      <c r="AB67" s="195"/>
      <c r="AC67" s="195"/>
      <c r="AD67" s="195"/>
      <c r="AE67" s="195"/>
      <c r="AF67" s="206"/>
      <c r="AG67" s="195"/>
      <c r="AH67" s="207"/>
      <c r="AI67" s="225" t="s">
        <v>385</v>
      </c>
      <c r="AJ67" s="195"/>
      <c r="AK67" s="195"/>
      <c r="AL67" s="241">
        <f>PRODUCT(AN41)</f>
        <v>0.36538461538461536</v>
      </c>
      <c r="AM67" s="241">
        <f>PRODUCT(AN79)</f>
        <v>0.76190476190476186</v>
      </c>
      <c r="AN67" s="241">
        <f t="shared" ref="AN67:AN70" si="12">PRODUCT(AL67-AM67)</f>
        <v>-0.3965201465201465</v>
      </c>
      <c r="AO67" s="202"/>
      <c r="AP67" s="195"/>
      <c r="AQ67" s="204"/>
      <c r="AR67" s="24"/>
      <c r="AS67" s="24"/>
    </row>
    <row r="68" spans="1:45" ht="15" customHeight="1" x14ac:dyDescent="0.2">
      <c r="A68" s="2"/>
      <c r="B68" s="194"/>
      <c r="C68" s="87"/>
      <c r="D68" s="195"/>
      <c r="E68" s="87"/>
      <c r="F68" s="87"/>
      <c r="G68" s="87"/>
      <c r="H68" s="196"/>
      <c r="I68" s="196"/>
      <c r="J68" s="196"/>
      <c r="K68" s="197"/>
      <c r="L68" s="38"/>
      <c r="M68" s="198"/>
      <c r="N68" s="87"/>
      <c r="O68" s="87"/>
      <c r="P68" s="87"/>
      <c r="Q68" s="87"/>
      <c r="R68" s="196"/>
      <c r="S68" s="196"/>
      <c r="T68" s="196"/>
      <c r="U68" s="197"/>
      <c r="V68" s="38"/>
      <c r="W68" s="205"/>
      <c r="X68" s="201"/>
      <c r="Y68" s="195"/>
      <c r="Z68" s="195"/>
      <c r="AA68" s="195"/>
      <c r="AB68" s="195"/>
      <c r="AC68" s="195"/>
      <c r="AD68" s="195"/>
      <c r="AE68" s="195"/>
      <c r="AF68" s="206"/>
      <c r="AG68" s="195"/>
      <c r="AH68" s="207"/>
      <c r="AI68" s="225" t="s">
        <v>386</v>
      </c>
      <c r="AJ68" s="195"/>
      <c r="AK68" s="195"/>
      <c r="AL68" s="241">
        <f>PRODUCT(AN44)</f>
        <v>0.84615384615384615</v>
      </c>
      <c r="AM68" s="241">
        <f>PRODUCT(AN82)</f>
        <v>0.5</v>
      </c>
      <c r="AN68" s="241">
        <f t="shared" si="12"/>
        <v>0.34615384615384615</v>
      </c>
      <c r="AO68" s="202"/>
      <c r="AP68" s="195"/>
      <c r="AQ68" s="204"/>
      <c r="AR68" s="24"/>
      <c r="AS68" s="24"/>
    </row>
    <row r="69" spans="1:45" ht="15" customHeight="1" x14ac:dyDescent="0.2">
      <c r="A69" s="2"/>
      <c r="B69" s="194"/>
      <c r="C69" s="87"/>
      <c r="D69" s="195"/>
      <c r="E69" s="87"/>
      <c r="F69" s="87"/>
      <c r="G69" s="87"/>
      <c r="H69" s="196"/>
      <c r="I69" s="196"/>
      <c r="J69" s="196"/>
      <c r="K69" s="197"/>
      <c r="L69" s="38"/>
      <c r="M69" s="198"/>
      <c r="N69" s="87"/>
      <c r="O69" s="87"/>
      <c r="P69" s="87"/>
      <c r="Q69" s="87"/>
      <c r="R69" s="196"/>
      <c r="S69" s="196"/>
      <c r="T69" s="196"/>
      <c r="U69" s="197"/>
      <c r="V69" s="38"/>
      <c r="W69" s="205"/>
      <c r="X69" s="201"/>
      <c r="Y69" s="195"/>
      <c r="Z69" s="195"/>
      <c r="AA69" s="195"/>
      <c r="AB69" s="195"/>
      <c r="AC69" s="195"/>
      <c r="AD69" s="195"/>
      <c r="AE69" s="195"/>
      <c r="AF69" s="206"/>
      <c r="AG69" s="195"/>
      <c r="AH69" s="207"/>
      <c r="AI69" s="225" t="s">
        <v>387</v>
      </c>
      <c r="AJ69" s="195"/>
      <c r="AK69" s="195"/>
      <c r="AL69" s="241">
        <f>PRODUCT(AN47)</f>
        <v>0.4</v>
      </c>
      <c r="AM69" s="241">
        <f>PRODUCT(AN85)</f>
        <v>0</v>
      </c>
      <c r="AN69" s="241">
        <f t="shared" si="12"/>
        <v>0.4</v>
      </c>
      <c r="AO69" s="202"/>
      <c r="AP69" s="195"/>
      <c r="AQ69" s="204"/>
      <c r="AR69" s="24"/>
      <c r="AS69" s="24"/>
    </row>
    <row r="70" spans="1:45" ht="15" customHeight="1" x14ac:dyDescent="0.2">
      <c r="A70" s="2"/>
      <c r="B70" s="194"/>
      <c r="C70" s="87"/>
      <c r="D70" s="195"/>
      <c r="E70" s="87"/>
      <c r="F70" s="87"/>
      <c r="G70" s="87"/>
      <c r="H70" s="196"/>
      <c r="I70" s="196"/>
      <c r="J70" s="196"/>
      <c r="K70" s="197"/>
      <c r="L70" s="38"/>
      <c r="M70" s="198"/>
      <c r="N70" s="87"/>
      <c r="O70" s="87"/>
      <c r="P70" s="87"/>
      <c r="Q70" s="87"/>
      <c r="R70" s="196"/>
      <c r="S70" s="196"/>
      <c r="T70" s="196"/>
      <c r="U70" s="197"/>
      <c r="V70" s="38"/>
      <c r="W70" s="205"/>
      <c r="X70" s="201"/>
      <c r="Y70" s="195"/>
      <c r="Z70" s="195"/>
      <c r="AA70" s="195"/>
      <c r="AB70" s="195"/>
      <c r="AC70" s="195"/>
      <c r="AD70" s="195"/>
      <c r="AE70" s="195"/>
      <c r="AF70" s="206"/>
      <c r="AG70" s="195"/>
      <c r="AH70" s="207"/>
      <c r="AI70" s="225" t="s">
        <v>402</v>
      </c>
      <c r="AJ70" s="195"/>
      <c r="AK70" s="195"/>
      <c r="AL70" s="241">
        <f>PRODUCT(AN50)</f>
        <v>0.16666666666666666</v>
      </c>
      <c r="AM70" s="208">
        <v>0</v>
      </c>
      <c r="AN70" s="241">
        <f t="shared" si="12"/>
        <v>0.16666666666666666</v>
      </c>
      <c r="AO70" s="202"/>
      <c r="AP70" s="195"/>
      <c r="AQ70" s="204"/>
      <c r="AR70" s="24"/>
      <c r="AS70" s="24"/>
    </row>
    <row r="71" spans="1:45" ht="15" customHeight="1" x14ac:dyDescent="0.2">
      <c r="A71" s="2"/>
      <c r="B71" s="194"/>
      <c r="C71" s="87"/>
      <c r="D71" s="195"/>
      <c r="E71" s="87"/>
      <c r="F71" s="87"/>
      <c r="G71" s="87"/>
      <c r="H71" s="196"/>
      <c r="I71" s="196"/>
      <c r="J71" s="196"/>
      <c r="K71" s="197"/>
      <c r="L71" s="38"/>
      <c r="M71" s="198"/>
      <c r="N71" s="87"/>
      <c r="O71" s="87"/>
      <c r="P71" s="87"/>
      <c r="Q71" s="87"/>
      <c r="R71" s="196"/>
      <c r="S71" s="196"/>
      <c r="T71" s="196"/>
      <c r="U71" s="197"/>
      <c r="V71" s="38"/>
      <c r="W71" s="205"/>
      <c r="X71" s="201"/>
      <c r="Y71" s="195"/>
      <c r="Z71" s="195"/>
      <c r="AA71" s="195"/>
      <c r="AB71" s="195"/>
      <c r="AC71" s="195"/>
      <c r="AD71" s="195"/>
      <c r="AE71" s="195"/>
      <c r="AF71" s="206"/>
      <c r="AG71" s="195"/>
      <c r="AH71" s="207"/>
      <c r="AI71" s="225" t="s">
        <v>7</v>
      </c>
      <c r="AJ71" s="195"/>
      <c r="AK71" s="195"/>
      <c r="AL71" s="241">
        <f>PRODUCT(AN53)</f>
        <v>0.61707988980716255</v>
      </c>
      <c r="AM71" s="241">
        <f>PRODUCT(AN88)</f>
        <v>0.50847457627118642</v>
      </c>
      <c r="AN71" s="241">
        <f>PRODUCT(AL71-AM71)</f>
        <v>0.10860531353597613</v>
      </c>
      <c r="AO71" s="202"/>
      <c r="AP71" s="195"/>
      <c r="AQ71" s="204"/>
      <c r="AR71" s="24"/>
      <c r="AS71" s="24"/>
    </row>
    <row r="72" spans="1:45" s="9" customFormat="1" ht="15" customHeight="1" x14ac:dyDescent="0.25">
      <c r="A72" s="23"/>
      <c r="B72" s="209"/>
      <c r="C72" s="210"/>
      <c r="D72" s="210"/>
      <c r="E72" s="210"/>
      <c r="F72" s="210"/>
      <c r="G72" s="210"/>
      <c r="H72" s="211"/>
      <c r="I72" s="211"/>
      <c r="J72" s="211"/>
      <c r="K72" s="212"/>
      <c r="L72" s="38"/>
      <c r="M72" s="209"/>
      <c r="N72" s="210"/>
      <c r="O72" s="210"/>
      <c r="P72" s="210"/>
      <c r="Q72" s="210"/>
      <c r="R72" s="210"/>
      <c r="S72" s="210"/>
      <c r="T72" s="210"/>
      <c r="U72" s="212"/>
      <c r="V72" s="38"/>
      <c r="W72" s="209"/>
      <c r="X72" s="210"/>
      <c r="Y72" s="210"/>
      <c r="Z72" s="210"/>
      <c r="AA72" s="210"/>
      <c r="AB72" s="210"/>
      <c r="AC72" s="210"/>
      <c r="AD72" s="210"/>
      <c r="AE72" s="210"/>
      <c r="AF72" s="211"/>
      <c r="AG72" s="211"/>
      <c r="AH72" s="212"/>
      <c r="AI72" s="244"/>
      <c r="AJ72" s="210"/>
      <c r="AK72" s="210"/>
      <c r="AL72" s="210"/>
      <c r="AM72" s="228"/>
      <c r="AN72" s="228"/>
      <c r="AO72" s="228"/>
      <c r="AP72" s="210"/>
      <c r="AQ72" s="213"/>
      <c r="AR72" s="35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214"/>
      <c r="AG73" s="215"/>
      <c r="AH73" s="21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9"/>
    </row>
    <row r="74" spans="1:45" ht="15" customHeight="1" x14ac:dyDescent="0.2">
      <c r="A74" s="2"/>
      <c r="B74" s="190" t="s">
        <v>226</v>
      </c>
      <c r="C74" s="62"/>
      <c r="D74" s="62"/>
      <c r="E74" s="62"/>
      <c r="F74" s="62" t="s">
        <v>207</v>
      </c>
      <c r="G74" s="62" t="s">
        <v>3</v>
      </c>
      <c r="H74" s="62" t="s">
        <v>5</v>
      </c>
      <c r="I74" s="62" t="s">
        <v>6</v>
      </c>
      <c r="J74" s="62" t="s">
        <v>208</v>
      </c>
      <c r="K74" s="191" t="s">
        <v>16</v>
      </c>
      <c r="L74" s="35"/>
      <c r="M74" s="192" t="s">
        <v>209</v>
      </c>
      <c r="N74" s="107"/>
      <c r="O74" s="107"/>
      <c r="P74" s="62" t="s">
        <v>3</v>
      </c>
      <c r="Q74" s="62" t="s">
        <v>5</v>
      </c>
      <c r="R74" s="62" t="s">
        <v>6</v>
      </c>
      <c r="S74" s="62" t="s">
        <v>208</v>
      </c>
      <c r="T74" s="107"/>
      <c r="U74" s="191" t="s">
        <v>16</v>
      </c>
      <c r="V74" s="35"/>
      <c r="W74" s="192" t="s">
        <v>302</v>
      </c>
      <c r="X74" s="107"/>
      <c r="Y74" s="107"/>
      <c r="Z74" s="107"/>
      <c r="AA74" s="107"/>
      <c r="AB74" s="107"/>
      <c r="AC74" s="107"/>
      <c r="AD74" s="107"/>
      <c r="AE74" s="107"/>
      <c r="AF74" s="216"/>
      <c r="AG74" s="216"/>
      <c r="AH74" s="217"/>
      <c r="AI74" s="159" t="s">
        <v>377</v>
      </c>
      <c r="AJ74" s="111"/>
      <c r="AK74" s="111"/>
      <c r="AL74" s="240" t="s">
        <v>3</v>
      </c>
      <c r="AM74" s="240" t="s">
        <v>5</v>
      </c>
      <c r="AN74" s="240" t="s">
        <v>6</v>
      </c>
      <c r="AO74" s="107"/>
      <c r="AP74" s="62" t="s">
        <v>391</v>
      </c>
      <c r="AQ74" s="85"/>
      <c r="AR74" s="24"/>
      <c r="AS74" s="24"/>
    </row>
    <row r="75" spans="1:45" ht="15" customHeight="1" x14ac:dyDescent="0.2">
      <c r="A75" s="2"/>
      <c r="B75" s="194">
        <v>2006</v>
      </c>
      <c r="C75" s="87" t="s">
        <v>57</v>
      </c>
      <c r="D75" s="195" t="s">
        <v>103</v>
      </c>
      <c r="E75" s="87"/>
      <c r="F75" s="87">
        <v>21</v>
      </c>
      <c r="G75" s="87">
        <v>7</v>
      </c>
      <c r="H75" s="196">
        <f>PRODUCT((V8+W8)/U8)</f>
        <v>0.2857142857142857</v>
      </c>
      <c r="I75" s="196">
        <f>PRODUCT(X8/U8)</f>
        <v>0.7142857142857143</v>
      </c>
      <c r="J75" s="196">
        <f>PRODUCT(V8+W8+X8)/U8</f>
        <v>1</v>
      </c>
      <c r="K75" s="197">
        <f>PRODUCT(Y8/U8)</f>
        <v>2.5714285714285716</v>
      </c>
      <c r="L75" s="38"/>
      <c r="M75" s="198" t="s">
        <v>229</v>
      </c>
      <c r="N75" s="87"/>
      <c r="O75" s="87">
        <v>20</v>
      </c>
      <c r="P75" s="87" t="s">
        <v>251</v>
      </c>
      <c r="Q75" s="87" t="s">
        <v>261</v>
      </c>
      <c r="R75" s="87" t="s">
        <v>274</v>
      </c>
      <c r="S75" s="87" t="s">
        <v>286</v>
      </c>
      <c r="T75" s="200"/>
      <c r="U75" s="218" t="s">
        <v>294</v>
      </c>
      <c r="V75" s="38"/>
      <c r="W75" s="198" t="s">
        <v>210</v>
      </c>
      <c r="X75" s="201"/>
      <c r="Y75" s="195"/>
      <c r="Z75" s="195"/>
      <c r="AA75" s="195"/>
      <c r="AB75" s="195"/>
      <c r="AC75" s="195"/>
      <c r="AD75" s="195"/>
      <c r="AE75" s="195"/>
      <c r="AF75" s="208"/>
      <c r="AG75" s="200"/>
      <c r="AH75" s="219"/>
      <c r="AI75" s="195" t="s">
        <v>384</v>
      </c>
      <c r="AJ75" s="195"/>
      <c r="AK75" s="195"/>
      <c r="AL75" s="202">
        <v>88</v>
      </c>
      <c r="AM75" s="202">
        <v>22</v>
      </c>
      <c r="AN75" s="202">
        <v>41</v>
      </c>
      <c r="AO75" s="195"/>
      <c r="AP75" s="247">
        <f>PRODUCT(AL75/AL87)</f>
        <v>0.74576271186440679</v>
      </c>
      <c r="AQ75" s="204"/>
      <c r="AR75" s="24"/>
      <c r="AS75" s="24"/>
    </row>
    <row r="76" spans="1:45" ht="15" customHeight="1" x14ac:dyDescent="0.2">
      <c r="A76" s="2"/>
      <c r="B76" s="194">
        <v>2007</v>
      </c>
      <c r="C76" s="87" t="s">
        <v>67</v>
      </c>
      <c r="D76" s="195" t="s">
        <v>103</v>
      </c>
      <c r="E76" s="87"/>
      <c r="F76" s="87">
        <v>22</v>
      </c>
      <c r="G76" s="87">
        <v>14</v>
      </c>
      <c r="H76" s="196">
        <f>PRODUCT((V9+W9)/U9)</f>
        <v>0.14285714285714285</v>
      </c>
      <c r="I76" s="196">
        <f>PRODUCT(X9/U9)</f>
        <v>0.7857142857142857</v>
      </c>
      <c r="J76" s="196">
        <f>PRODUCT(V9+W9+X9)/U9</f>
        <v>0.9285714285714286</v>
      </c>
      <c r="K76" s="197">
        <f>PRODUCT(Y9/U9)</f>
        <v>2.5714285714285716</v>
      </c>
      <c r="L76" s="38"/>
      <c r="M76" s="198" t="s">
        <v>230</v>
      </c>
      <c r="N76" s="87"/>
      <c r="O76" s="87">
        <v>20</v>
      </c>
      <c r="P76" s="87" t="s">
        <v>252</v>
      </c>
      <c r="Q76" s="87" t="s">
        <v>262</v>
      </c>
      <c r="R76" s="87" t="s">
        <v>275</v>
      </c>
      <c r="S76" s="87" t="s">
        <v>287</v>
      </c>
      <c r="T76" s="200"/>
      <c r="U76" s="218" t="s">
        <v>295</v>
      </c>
      <c r="V76" s="38"/>
      <c r="W76" s="205" t="s">
        <v>227</v>
      </c>
      <c r="X76" s="195"/>
      <c r="Y76" s="195" t="s">
        <v>249</v>
      </c>
      <c r="Z76" s="195"/>
      <c r="AA76" s="195"/>
      <c r="AB76" s="195"/>
      <c r="AC76" s="195"/>
      <c r="AD76" s="195"/>
      <c r="AE76" s="195"/>
      <c r="AF76" s="208"/>
      <c r="AG76" s="195" t="s">
        <v>250</v>
      </c>
      <c r="AH76" s="219"/>
      <c r="AI76" s="195" t="s">
        <v>378</v>
      </c>
      <c r="AJ76" s="195"/>
      <c r="AK76" s="195"/>
      <c r="AL76" s="202"/>
      <c r="AM76" s="241">
        <f>PRODUCT(AM75/AL75)</f>
        <v>0.25</v>
      </c>
      <c r="AN76" s="241">
        <f>PRODUCT(AN75/AL75)</f>
        <v>0.46590909090909088</v>
      </c>
      <c r="AO76" s="195"/>
      <c r="AP76" s="87"/>
      <c r="AQ76" s="204"/>
      <c r="AR76" s="24"/>
      <c r="AS76" s="24"/>
    </row>
    <row r="77" spans="1:45" ht="15" customHeight="1" x14ac:dyDescent="0.2">
      <c r="A77" s="2"/>
      <c r="B77" s="194">
        <v>2008</v>
      </c>
      <c r="C77" s="87" t="s">
        <v>93</v>
      </c>
      <c r="D77" s="195" t="s">
        <v>104</v>
      </c>
      <c r="E77" s="87"/>
      <c r="F77" s="87">
        <v>23</v>
      </c>
      <c r="G77" s="87">
        <v>7</v>
      </c>
      <c r="H77" s="196">
        <f>PRODUCT((V10+W10)/U10)</f>
        <v>0</v>
      </c>
      <c r="I77" s="196">
        <f>PRODUCT(X10/U10)</f>
        <v>0.14285714285714285</v>
      </c>
      <c r="J77" s="196">
        <f>PRODUCT(V10+W10+X10)/U10</f>
        <v>0.14285714285714285</v>
      </c>
      <c r="K77" s="197">
        <f>PRODUCT(Y10/U10)</f>
        <v>3.5714285714285716</v>
      </c>
      <c r="L77" s="38"/>
      <c r="M77" s="198" t="s">
        <v>231</v>
      </c>
      <c r="N77" s="87"/>
      <c r="O77" s="87">
        <v>21</v>
      </c>
      <c r="P77" s="87" t="s">
        <v>253</v>
      </c>
      <c r="Q77" s="87" t="s">
        <v>263</v>
      </c>
      <c r="R77" s="87" t="s">
        <v>276</v>
      </c>
      <c r="S77" s="87" t="s">
        <v>288</v>
      </c>
      <c r="T77" s="200"/>
      <c r="U77" s="218" t="s">
        <v>266</v>
      </c>
      <c r="V77" s="38"/>
      <c r="W77" s="194"/>
      <c r="X77" s="201"/>
      <c r="Y77" s="195"/>
      <c r="Z77" s="195"/>
      <c r="AA77" s="195"/>
      <c r="AB77" s="195"/>
      <c r="AC77" s="195"/>
      <c r="AD77" s="195"/>
      <c r="AE77" s="195"/>
      <c r="AF77" s="208"/>
      <c r="AG77" s="195"/>
      <c r="AH77" s="219"/>
      <c r="AI77" s="195"/>
      <c r="AJ77" s="195"/>
      <c r="AK77" s="195"/>
      <c r="AL77" s="202"/>
      <c r="AM77" s="202"/>
      <c r="AN77" s="202"/>
      <c r="AO77" s="195"/>
      <c r="AP77" s="87"/>
      <c r="AQ77" s="204"/>
      <c r="AR77" s="24"/>
      <c r="AS77" s="24"/>
    </row>
    <row r="78" spans="1:45" ht="15" customHeight="1" x14ac:dyDescent="0.2">
      <c r="A78" s="2"/>
      <c r="B78" s="194">
        <v>2009</v>
      </c>
      <c r="C78" s="87" t="s">
        <v>84</v>
      </c>
      <c r="D78" s="195" t="s">
        <v>104</v>
      </c>
      <c r="E78" s="87"/>
      <c r="F78" s="87">
        <v>24</v>
      </c>
      <c r="G78" s="87">
        <v>11</v>
      </c>
      <c r="H78" s="196">
        <f>PRODUCT((V11+W11)/U11)</f>
        <v>0.27272727272727271</v>
      </c>
      <c r="I78" s="235">
        <f>PRODUCT(X11/U11)</f>
        <v>1.0909090909090908</v>
      </c>
      <c r="J78" s="235">
        <f>PRODUCT(V11+W11+X11)/U11</f>
        <v>1.3636363636363635</v>
      </c>
      <c r="K78" s="236">
        <f>PRODUCT(Y11/U11)</f>
        <v>5.0909090909090908</v>
      </c>
      <c r="L78" s="38"/>
      <c r="M78" s="198" t="s">
        <v>233</v>
      </c>
      <c r="N78" s="87"/>
      <c r="O78" s="87"/>
      <c r="P78" s="87" t="s">
        <v>254</v>
      </c>
      <c r="Q78" s="87" t="s">
        <v>264</v>
      </c>
      <c r="R78" s="87" t="s">
        <v>237</v>
      </c>
      <c r="S78" s="87" t="s">
        <v>289</v>
      </c>
      <c r="T78" s="200"/>
      <c r="U78" s="218" t="s">
        <v>276</v>
      </c>
      <c r="V78" s="38"/>
      <c r="W78" s="194"/>
      <c r="X78" s="201"/>
      <c r="Y78" s="195"/>
      <c r="Z78" s="195"/>
      <c r="AA78" s="195"/>
      <c r="AB78" s="195"/>
      <c r="AC78" s="195"/>
      <c r="AD78" s="195"/>
      <c r="AE78" s="195"/>
      <c r="AF78" s="208"/>
      <c r="AG78" s="195"/>
      <c r="AH78" s="219"/>
      <c r="AI78" s="225" t="s">
        <v>385</v>
      </c>
      <c r="AJ78" s="195"/>
      <c r="AK78" s="195"/>
      <c r="AL78" s="202">
        <v>21</v>
      </c>
      <c r="AM78" s="202">
        <v>4</v>
      </c>
      <c r="AN78" s="202">
        <v>16</v>
      </c>
      <c r="AO78" s="195"/>
      <c r="AP78" s="247">
        <f>PRODUCT(AL78/AL87)</f>
        <v>0.17796610169491525</v>
      </c>
      <c r="AQ78" s="204"/>
      <c r="AR78" s="24"/>
      <c r="AS78" s="24"/>
    </row>
    <row r="79" spans="1:45" ht="15" customHeight="1" x14ac:dyDescent="0.2">
      <c r="A79" s="2"/>
      <c r="B79" s="194">
        <v>2010</v>
      </c>
      <c r="C79" s="87" t="s">
        <v>99</v>
      </c>
      <c r="D79" s="195" t="s">
        <v>104</v>
      </c>
      <c r="E79" s="87"/>
      <c r="F79" s="87">
        <v>25</v>
      </c>
      <c r="G79" s="87">
        <v>11</v>
      </c>
      <c r="H79" s="196">
        <f>PRODUCT((V12+W12)/U12)</f>
        <v>9.0909090909090912E-2</v>
      </c>
      <c r="I79" s="196">
        <f>PRODUCT(X12/U12)</f>
        <v>0.54545454545454541</v>
      </c>
      <c r="J79" s="196">
        <f>PRODUCT(V12+W12+X12)/U12</f>
        <v>0.63636363636363635</v>
      </c>
      <c r="K79" s="197">
        <f>PRODUCT(Y12/U12)</f>
        <v>3</v>
      </c>
      <c r="L79" s="38"/>
      <c r="M79" s="198" t="s">
        <v>234</v>
      </c>
      <c r="N79" s="87"/>
      <c r="O79" s="87"/>
      <c r="P79" s="87" t="s">
        <v>255</v>
      </c>
      <c r="Q79" s="87" t="s">
        <v>265</v>
      </c>
      <c r="R79" s="87" t="s">
        <v>277</v>
      </c>
      <c r="S79" s="87" t="s">
        <v>290</v>
      </c>
      <c r="T79" s="200"/>
      <c r="U79" s="218" t="s">
        <v>296</v>
      </c>
      <c r="V79" s="38"/>
      <c r="W79" s="194"/>
      <c r="X79" s="201"/>
      <c r="Y79" s="195"/>
      <c r="Z79" s="195"/>
      <c r="AA79" s="195"/>
      <c r="AB79" s="195"/>
      <c r="AC79" s="195"/>
      <c r="AD79" s="195"/>
      <c r="AE79" s="195"/>
      <c r="AF79" s="208"/>
      <c r="AG79" s="195"/>
      <c r="AH79" s="219"/>
      <c r="AI79" s="195" t="s">
        <v>378</v>
      </c>
      <c r="AJ79" s="195"/>
      <c r="AK79" s="195"/>
      <c r="AL79" s="202"/>
      <c r="AM79" s="241">
        <f>PRODUCT(AM78/AL78)</f>
        <v>0.19047619047619047</v>
      </c>
      <c r="AN79" s="241">
        <f>PRODUCT(AN78/AL78)</f>
        <v>0.76190476190476186</v>
      </c>
      <c r="AO79" s="195"/>
      <c r="AP79" s="87"/>
      <c r="AQ79" s="204"/>
      <c r="AR79" s="24"/>
      <c r="AS79" s="24"/>
    </row>
    <row r="80" spans="1:45" ht="15" customHeight="1" x14ac:dyDescent="0.2">
      <c r="A80" s="2"/>
      <c r="B80" s="194">
        <v>2011</v>
      </c>
      <c r="C80" s="87" t="s">
        <v>61</v>
      </c>
      <c r="D80" s="195" t="s">
        <v>104</v>
      </c>
      <c r="E80" s="87"/>
      <c r="F80" s="87">
        <v>26</v>
      </c>
      <c r="G80" s="87">
        <v>12</v>
      </c>
      <c r="H80" s="196">
        <f>PRODUCT((V13+W13)/U13)</f>
        <v>0.25</v>
      </c>
      <c r="I80" s="196">
        <f>PRODUCT(X13/U13)</f>
        <v>0.33333333333333331</v>
      </c>
      <c r="J80" s="196">
        <f>PRODUCT(V13+W13+X13)/U13</f>
        <v>0.58333333333333337</v>
      </c>
      <c r="K80" s="197">
        <f>PRODUCT(Y13/U13)</f>
        <v>3.0833333333333335</v>
      </c>
      <c r="L80" s="38"/>
      <c r="M80" s="198" t="s">
        <v>235</v>
      </c>
      <c r="N80" s="87"/>
      <c r="O80" s="87"/>
      <c r="P80" s="87" t="s">
        <v>256</v>
      </c>
      <c r="Q80" s="196" t="s">
        <v>266</v>
      </c>
      <c r="R80" s="87" t="s">
        <v>278</v>
      </c>
      <c r="S80" s="87" t="s">
        <v>291</v>
      </c>
      <c r="T80" s="200"/>
      <c r="U80" s="218" t="s">
        <v>297</v>
      </c>
      <c r="V80" s="38"/>
      <c r="W80" s="194"/>
      <c r="X80" s="201"/>
      <c r="Y80" s="195"/>
      <c r="Z80" s="195"/>
      <c r="AA80" s="195"/>
      <c r="AB80" s="195"/>
      <c r="AC80" s="195"/>
      <c r="AD80" s="195"/>
      <c r="AE80" s="195"/>
      <c r="AF80" s="208"/>
      <c r="AG80" s="195"/>
      <c r="AH80" s="219"/>
      <c r="AI80" s="195"/>
      <c r="AJ80" s="195"/>
      <c r="AK80" s="195"/>
      <c r="AL80" s="202"/>
      <c r="AM80" s="202"/>
      <c r="AN80" s="202"/>
      <c r="AO80" s="195"/>
      <c r="AP80" s="87"/>
      <c r="AQ80" s="204"/>
      <c r="AR80" s="24"/>
      <c r="AS80" s="24"/>
    </row>
    <row r="81" spans="1:45" ht="15" customHeight="1" x14ac:dyDescent="0.2">
      <c r="A81" s="2"/>
      <c r="B81" s="194">
        <v>2012</v>
      </c>
      <c r="C81" s="87" t="s">
        <v>61</v>
      </c>
      <c r="D81" s="195" t="s">
        <v>104</v>
      </c>
      <c r="E81" s="87"/>
      <c r="F81" s="87">
        <v>27</v>
      </c>
      <c r="G81" s="87">
        <v>12</v>
      </c>
      <c r="H81" s="196">
        <f>PRODUCT((V14+W14)/U14)</f>
        <v>0.25</v>
      </c>
      <c r="I81" s="196">
        <f>PRODUCT(X14/U14)</f>
        <v>0.41666666666666669</v>
      </c>
      <c r="J81" s="196">
        <f>PRODUCT(V14+W14+X14)/U14</f>
        <v>0.66666666666666663</v>
      </c>
      <c r="K81" s="197">
        <f>PRODUCT(Y14/U14)</f>
        <v>1.75</v>
      </c>
      <c r="L81" s="38"/>
      <c r="M81" s="198" t="s">
        <v>236</v>
      </c>
      <c r="N81" s="87"/>
      <c r="O81" s="87"/>
      <c r="P81" s="87" t="s">
        <v>257</v>
      </c>
      <c r="Q81" s="196" t="s">
        <v>228</v>
      </c>
      <c r="R81" s="87" t="s">
        <v>279</v>
      </c>
      <c r="S81" s="87" t="s">
        <v>292</v>
      </c>
      <c r="T81" s="200"/>
      <c r="U81" s="218" t="s">
        <v>298</v>
      </c>
      <c r="V81" s="38"/>
      <c r="W81" s="194"/>
      <c r="X81" s="201"/>
      <c r="Y81" s="195"/>
      <c r="Z81" s="195"/>
      <c r="AA81" s="195"/>
      <c r="AB81" s="195"/>
      <c r="AC81" s="195"/>
      <c r="AD81" s="195"/>
      <c r="AE81" s="195"/>
      <c r="AF81" s="208"/>
      <c r="AG81" s="195"/>
      <c r="AH81" s="219"/>
      <c r="AI81" s="225" t="s">
        <v>386</v>
      </c>
      <c r="AJ81" s="195"/>
      <c r="AK81" s="195"/>
      <c r="AL81" s="202">
        <v>6</v>
      </c>
      <c r="AM81" s="202">
        <v>0</v>
      </c>
      <c r="AN81" s="202">
        <v>3</v>
      </c>
      <c r="AO81" s="195"/>
      <c r="AP81" s="247">
        <f>PRODUCT(AL81/AL87)</f>
        <v>5.0847457627118647E-2</v>
      </c>
      <c r="AQ81" s="204"/>
      <c r="AR81" s="24"/>
      <c r="AS81" s="24"/>
    </row>
    <row r="82" spans="1:45" ht="15" customHeight="1" x14ac:dyDescent="0.2">
      <c r="A82" s="2"/>
      <c r="B82" s="194">
        <v>2013</v>
      </c>
      <c r="C82" s="87" t="s">
        <v>93</v>
      </c>
      <c r="D82" s="195" t="s">
        <v>105</v>
      </c>
      <c r="E82" s="87"/>
      <c r="F82" s="87">
        <v>28</v>
      </c>
      <c r="G82" s="220">
        <v>3</v>
      </c>
      <c r="H82" s="196">
        <f>PRODUCT((V15+W15)/U15)</f>
        <v>0</v>
      </c>
      <c r="I82" s="196">
        <f>PRODUCT(X15/U15)</f>
        <v>0.66666666666666663</v>
      </c>
      <c r="J82" s="196">
        <f>PRODUCT(V15+W15+X15)/U15</f>
        <v>0.66666666666666663</v>
      </c>
      <c r="K82" s="197">
        <f>PRODUCT(Y15/U15)</f>
        <v>3.3333333333333335</v>
      </c>
      <c r="L82" s="38"/>
      <c r="M82" s="198" t="s">
        <v>238</v>
      </c>
      <c r="N82" s="87"/>
      <c r="O82" s="87"/>
      <c r="P82" s="87" t="s">
        <v>188</v>
      </c>
      <c r="Q82" s="196" t="s">
        <v>267</v>
      </c>
      <c r="R82" s="87" t="s">
        <v>280</v>
      </c>
      <c r="S82" s="87" t="s">
        <v>271</v>
      </c>
      <c r="T82" s="200"/>
      <c r="U82" s="218" t="s">
        <v>299</v>
      </c>
      <c r="V82" s="38"/>
      <c r="W82" s="194"/>
      <c r="X82" s="201"/>
      <c r="Y82" s="195"/>
      <c r="Z82" s="195"/>
      <c r="AA82" s="195"/>
      <c r="AB82" s="195"/>
      <c r="AC82" s="195"/>
      <c r="AD82" s="195"/>
      <c r="AE82" s="195"/>
      <c r="AF82" s="208"/>
      <c r="AG82" s="195"/>
      <c r="AH82" s="219"/>
      <c r="AI82" s="195" t="s">
        <v>378</v>
      </c>
      <c r="AJ82" s="195"/>
      <c r="AK82" s="195"/>
      <c r="AL82" s="202"/>
      <c r="AM82" s="241">
        <f>PRODUCT(AM81/AL81)</f>
        <v>0</v>
      </c>
      <c r="AN82" s="241">
        <f>PRODUCT(AN81/AL81)</f>
        <v>0.5</v>
      </c>
      <c r="AO82" s="195"/>
      <c r="AP82" s="87"/>
      <c r="AQ82" s="204"/>
      <c r="AR82" s="24"/>
      <c r="AS82" s="24"/>
    </row>
    <row r="83" spans="1:45" ht="15" customHeight="1" x14ac:dyDescent="0.2">
      <c r="A83" s="2"/>
      <c r="B83" s="194">
        <v>2014</v>
      </c>
      <c r="C83" s="87" t="s">
        <v>70</v>
      </c>
      <c r="D83" s="195" t="s">
        <v>105</v>
      </c>
      <c r="E83" s="87"/>
      <c r="F83" s="87">
        <v>29</v>
      </c>
      <c r="G83" s="87">
        <v>3</v>
      </c>
      <c r="H83" s="196">
        <f>PRODUCT((V16+W16)/U16)</f>
        <v>0</v>
      </c>
      <c r="I83" s="196">
        <f>PRODUCT(X16/U16)</f>
        <v>0.33333333333333331</v>
      </c>
      <c r="J83" s="196">
        <f>PRODUCT(V16+W16+X16)/U16</f>
        <v>0.33333333333333331</v>
      </c>
      <c r="K83" s="197">
        <f>PRODUCT(Y16/U16)</f>
        <v>2.3333333333333335</v>
      </c>
      <c r="L83" s="38"/>
      <c r="M83" s="198" t="s">
        <v>239</v>
      </c>
      <c r="N83" s="87"/>
      <c r="O83" s="87"/>
      <c r="P83" s="87" t="s">
        <v>258</v>
      </c>
      <c r="Q83" s="196" t="s">
        <v>268</v>
      </c>
      <c r="R83" s="87" t="s">
        <v>280</v>
      </c>
      <c r="S83" s="87" t="s">
        <v>285</v>
      </c>
      <c r="T83" s="200"/>
      <c r="U83" s="218" t="s">
        <v>246</v>
      </c>
      <c r="V83" s="38"/>
      <c r="W83" s="205"/>
      <c r="X83" s="201"/>
      <c r="Y83" s="195"/>
      <c r="Z83" s="195"/>
      <c r="AA83" s="195"/>
      <c r="AB83" s="195"/>
      <c r="AC83" s="195"/>
      <c r="AD83" s="195"/>
      <c r="AE83" s="201"/>
      <c r="AF83" s="208"/>
      <c r="AG83" s="200"/>
      <c r="AH83" s="207"/>
      <c r="AI83" s="195"/>
      <c r="AJ83" s="195"/>
      <c r="AK83" s="195"/>
      <c r="AL83" s="195"/>
      <c r="AM83" s="201"/>
      <c r="AN83" s="195"/>
      <c r="AO83" s="195"/>
      <c r="AP83" s="87"/>
      <c r="AQ83" s="204"/>
      <c r="AR83" s="24"/>
      <c r="AS83" s="24"/>
    </row>
    <row r="84" spans="1:45" ht="15" customHeight="1" x14ac:dyDescent="0.2">
      <c r="A84" s="2"/>
      <c r="B84" s="194">
        <v>2015</v>
      </c>
      <c r="C84" s="87" t="s">
        <v>61</v>
      </c>
      <c r="D84" s="195" t="s">
        <v>104</v>
      </c>
      <c r="E84" s="87"/>
      <c r="F84" s="87">
        <v>30</v>
      </c>
      <c r="G84" s="220">
        <v>12</v>
      </c>
      <c r="H84" s="196">
        <f>PRODUCT((V17+W17)/U17)</f>
        <v>0.41666666666666669</v>
      </c>
      <c r="I84" s="196">
        <f>PRODUCT(X17/U17)</f>
        <v>0.91666666666666663</v>
      </c>
      <c r="J84" s="196">
        <f>PRODUCT(V17+W17+X17)/U17</f>
        <v>1.3333333333333333</v>
      </c>
      <c r="K84" s="197">
        <f>PRODUCT(Y17/U17)</f>
        <v>3.0833333333333335</v>
      </c>
      <c r="L84" s="38"/>
      <c r="M84" s="198" t="s">
        <v>240</v>
      </c>
      <c r="N84" s="87"/>
      <c r="O84" s="87"/>
      <c r="P84" s="87" t="s">
        <v>205</v>
      </c>
      <c r="Q84" s="196" t="s">
        <v>269</v>
      </c>
      <c r="R84" s="87" t="s">
        <v>281</v>
      </c>
      <c r="S84" s="87" t="s">
        <v>201</v>
      </c>
      <c r="T84" s="200"/>
      <c r="U84" s="218" t="s">
        <v>257</v>
      </c>
      <c r="V84" s="38"/>
      <c r="W84" s="205"/>
      <c r="X84" s="201"/>
      <c r="Y84" s="195"/>
      <c r="Z84" s="195"/>
      <c r="AA84" s="195"/>
      <c r="AB84" s="195"/>
      <c r="AC84" s="195"/>
      <c r="AD84" s="195"/>
      <c r="AE84" s="201"/>
      <c r="AF84" s="206"/>
      <c r="AG84" s="200"/>
      <c r="AH84" s="207"/>
      <c r="AI84" s="225" t="s">
        <v>387</v>
      </c>
      <c r="AJ84" s="195"/>
      <c r="AK84" s="195"/>
      <c r="AL84" s="202">
        <v>3</v>
      </c>
      <c r="AM84" s="202">
        <v>0</v>
      </c>
      <c r="AN84" s="202">
        <v>0</v>
      </c>
      <c r="AO84" s="195"/>
      <c r="AP84" s="247">
        <f>PRODUCT(AL84/AL87)</f>
        <v>2.5423728813559324E-2</v>
      </c>
      <c r="AQ84" s="204"/>
      <c r="AR84" s="24"/>
      <c r="AS84" s="24"/>
    </row>
    <row r="85" spans="1:45" ht="15" customHeight="1" x14ac:dyDescent="0.2">
      <c r="A85" s="2"/>
      <c r="B85" s="194">
        <v>2016</v>
      </c>
      <c r="C85" s="87" t="s">
        <v>99</v>
      </c>
      <c r="D85" s="195" t="s">
        <v>104</v>
      </c>
      <c r="E85" s="87"/>
      <c r="F85" s="87">
        <v>31</v>
      </c>
      <c r="G85" s="87">
        <v>11</v>
      </c>
      <c r="H85" s="196">
        <f>PRODUCT((V18+W18)/U18)</f>
        <v>0.18181818181818182</v>
      </c>
      <c r="I85" s="196">
        <f>PRODUCT(X18/U18)</f>
        <v>0.18181818181818182</v>
      </c>
      <c r="J85" s="196">
        <f>PRODUCT(V18+W18+X18)/U18</f>
        <v>0.36363636363636365</v>
      </c>
      <c r="K85" s="197">
        <f>PRODUCT(Y18/U18)</f>
        <v>1.1818181818181819</v>
      </c>
      <c r="L85" s="38"/>
      <c r="M85" s="198" t="s">
        <v>241</v>
      </c>
      <c r="N85" s="87"/>
      <c r="O85" s="87"/>
      <c r="P85" s="87" t="s">
        <v>259</v>
      </c>
      <c r="Q85" s="196" t="s">
        <v>270</v>
      </c>
      <c r="R85" s="87" t="s">
        <v>282</v>
      </c>
      <c r="S85" s="87" t="s">
        <v>232</v>
      </c>
      <c r="T85" s="200"/>
      <c r="U85" s="218" t="s">
        <v>245</v>
      </c>
      <c r="V85" s="38"/>
      <c r="W85" s="221"/>
      <c r="X85" s="199"/>
      <c r="Y85" s="199"/>
      <c r="Z85" s="199"/>
      <c r="AA85" s="199"/>
      <c r="AB85" s="199"/>
      <c r="AC85" s="199"/>
      <c r="AD85" s="199"/>
      <c r="AE85" s="199"/>
      <c r="AF85" s="200"/>
      <c r="AG85" s="200"/>
      <c r="AH85" s="219"/>
      <c r="AI85" s="195" t="s">
        <v>378</v>
      </c>
      <c r="AJ85" s="195"/>
      <c r="AK85" s="195"/>
      <c r="AL85" s="202"/>
      <c r="AM85" s="241">
        <f>PRODUCT(AM84/AL84)</f>
        <v>0</v>
      </c>
      <c r="AN85" s="241">
        <f>PRODUCT(AN84/AL84)</f>
        <v>0</v>
      </c>
      <c r="AO85" s="195"/>
      <c r="AP85" s="195"/>
      <c r="AQ85" s="204"/>
      <c r="AR85" s="24"/>
      <c r="AS85" s="24"/>
    </row>
    <row r="86" spans="1:45" ht="15" customHeight="1" x14ac:dyDescent="0.2">
      <c r="A86" s="2"/>
      <c r="B86" s="194">
        <v>2017</v>
      </c>
      <c r="C86" s="87" t="s">
        <v>99</v>
      </c>
      <c r="D86" s="195" t="s">
        <v>104</v>
      </c>
      <c r="E86" s="87"/>
      <c r="F86" s="87">
        <v>32</v>
      </c>
      <c r="G86" s="87">
        <v>11</v>
      </c>
      <c r="H86" s="235">
        <f>PRODUCT((V19+W19)/U19)</f>
        <v>0.45454545454545453</v>
      </c>
      <c r="I86" s="196">
        <f>PRODUCT(X19/U19)</f>
        <v>0</v>
      </c>
      <c r="J86" s="196">
        <f>PRODUCT(V19+W19+X19)/U19</f>
        <v>0.45454545454545453</v>
      </c>
      <c r="K86" s="197">
        <f>PRODUCT(Y19/U19)</f>
        <v>2.8181818181818183</v>
      </c>
      <c r="L86" s="38"/>
      <c r="M86" s="198" t="s">
        <v>242</v>
      </c>
      <c r="N86" s="87"/>
      <c r="O86" s="87"/>
      <c r="P86" s="87" t="s">
        <v>204</v>
      </c>
      <c r="Q86" s="235" t="s">
        <v>271</v>
      </c>
      <c r="R86" s="237" t="s">
        <v>283</v>
      </c>
      <c r="S86" s="237" t="s">
        <v>293</v>
      </c>
      <c r="T86" s="238"/>
      <c r="U86" s="239" t="s">
        <v>188</v>
      </c>
      <c r="V86" s="38"/>
      <c r="W86" s="221"/>
      <c r="X86" s="199"/>
      <c r="Y86" s="199"/>
      <c r="Z86" s="199"/>
      <c r="AA86" s="199"/>
      <c r="AB86" s="199"/>
      <c r="AC86" s="199"/>
      <c r="AD86" s="199"/>
      <c r="AE86" s="199"/>
      <c r="AF86" s="200"/>
      <c r="AG86" s="200"/>
      <c r="AH86" s="219"/>
      <c r="AI86" s="195"/>
      <c r="AJ86" s="195"/>
      <c r="AK86" s="195"/>
      <c r="AL86" s="195"/>
      <c r="AM86" s="201"/>
      <c r="AN86" s="195"/>
      <c r="AO86" s="195"/>
      <c r="AP86" s="195"/>
      <c r="AQ86" s="204"/>
      <c r="AR86" s="24"/>
      <c r="AS86" s="24"/>
    </row>
    <row r="87" spans="1:45" ht="15" customHeight="1" x14ac:dyDescent="0.2">
      <c r="A87" s="2"/>
      <c r="B87" s="194">
        <v>2018</v>
      </c>
      <c r="C87" s="87" t="s">
        <v>84</v>
      </c>
      <c r="D87" s="195" t="s">
        <v>104</v>
      </c>
      <c r="E87" s="87"/>
      <c r="F87" s="87">
        <v>33</v>
      </c>
      <c r="G87" s="87">
        <v>1</v>
      </c>
      <c r="H87" s="196">
        <f t="shared" ref="H87:H88" si="13">PRODUCT((V20+W20)/U20)</f>
        <v>0</v>
      </c>
      <c r="I87" s="196">
        <f t="shared" ref="I87:I88" si="14">PRODUCT(X20/U20)</f>
        <v>0</v>
      </c>
      <c r="J87" s="196">
        <f t="shared" ref="J87:J88" si="15">PRODUCT(V20+W20+X20)/U20</f>
        <v>0</v>
      </c>
      <c r="K87" s="197">
        <f t="shared" ref="K87:K88" si="16">PRODUCT(Y20/U20)</f>
        <v>1</v>
      </c>
      <c r="L87" s="38"/>
      <c r="M87" s="198" t="s">
        <v>243</v>
      </c>
      <c r="N87" s="87"/>
      <c r="O87" s="87"/>
      <c r="P87" s="87" t="s">
        <v>260</v>
      </c>
      <c r="Q87" s="196" t="s">
        <v>272</v>
      </c>
      <c r="R87" s="87" t="s">
        <v>281</v>
      </c>
      <c r="S87" s="87" t="s">
        <v>284</v>
      </c>
      <c r="T87" s="200"/>
      <c r="U87" s="218" t="s">
        <v>188</v>
      </c>
      <c r="V87" s="38"/>
      <c r="W87" s="221"/>
      <c r="X87" s="199"/>
      <c r="Y87" s="199"/>
      <c r="Z87" s="199"/>
      <c r="AA87" s="199"/>
      <c r="AB87" s="199"/>
      <c r="AC87" s="199"/>
      <c r="AD87" s="199"/>
      <c r="AE87" s="199"/>
      <c r="AF87" s="200"/>
      <c r="AG87" s="200"/>
      <c r="AH87" s="219"/>
      <c r="AI87" s="195" t="s">
        <v>7</v>
      </c>
      <c r="AJ87" s="195"/>
      <c r="AK87" s="195"/>
      <c r="AL87" s="195">
        <f>PRODUCT(AL75+AL78+AL81+AL84)</f>
        <v>118</v>
      </c>
      <c r="AM87" s="195">
        <f t="shared" ref="AM87:AN87" si="17">PRODUCT(AM75+AM78+AM81+AM84)</f>
        <v>26</v>
      </c>
      <c r="AN87" s="195">
        <f t="shared" si="17"/>
        <v>60</v>
      </c>
      <c r="AO87" s="195"/>
      <c r="AP87" s="195"/>
      <c r="AQ87" s="204"/>
      <c r="AR87" s="24"/>
      <c r="AS87" s="24"/>
    </row>
    <row r="88" spans="1:45" ht="15" customHeight="1" x14ac:dyDescent="0.2">
      <c r="A88" s="2"/>
      <c r="B88" s="194">
        <v>2019</v>
      </c>
      <c r="C88" s="87" t="s">
        <v>91</v>
      </c>
      <c r="D88" s="195" t="s">
        <v>199</v>
      </c>
      <c r="E88" s="87"/>
      <c r="F88" s="87">
        <v>34</v>
      </c>
      <c r="G88" s="87">
        <v>3</v>
      </c>
      <c r="H88" s="196">
        <f t="shared" si="13"/>
        <v>0</v>
      </c>
      <c r="I88" s="196">
        <f t="shared" si="14"/>
        <v>0</v>
      </c>
      <c r="J88" s="196">
        <f t="shared" si="15"/>
        <v>0</v>
      </c>
      <c r="K88" s="197">
        <f t="shared" si="16"/>
        <v>2.6666666666666665</v>
      </c>
      <c r="L88" s="38"/>
      <c r="M88" s="198" t="s">
        <v>244</v>
      </c>
      <c r="N88" s="87"/>
      <c r="O88" s="87"/>
      <c r="P88" s="237" t="s">
        <v>187</v>
      </c>
      <c r="Q88" s="196" t="s">
        <v>273</v>
      </c>
      <c r="R88" s="87" t="s">
        <v>205</v>
      </c>
      <c r="S88" s="87" t="s">
        <v>284</v>
      </c>
      <c r="T88" s="200"/>
      <c r="U88" s="218" t="s">
        <v>279</v>
      </c>
      <c r="V88" s="38"/>
      <c r="W88" s="221"/>
      <c r="X88" s="199"/>
      <c r="Y88" s="199"/>
      <c r="Z88" s="199"/>
      <c r="AA88" s="199"/>
      <c r="AB88" s="199"/>
      <c r="AC88" s="199"/>
      <c r="AD88" s="199"/>
      <c r="AE88" s="199"/>
      <c r="AF88" s="199"/>
      <c r="AG88" s="199"/>
      <c r="AH88" s="203"/>
      <c r="AI88" s="195" t="s">
        <v>378</v>
      </c>
      <c r="AJ88" s="195"/>
      <c r="AK88" s="195"/>
      <c r="AL88" s="195"/>
      <c r="AM88" s="241">
        <f>PRODUCT(AM87/AL87)</f>
        <v>0.22033898305084745</v>
      </c>
      <c r="AN88" s="241">
        <f>PRODUCT(AN87/AL87)</f>
        <v>0.50847457627118642</v>
      </c>
      <c r="AO88" s="195"/>
      <c r="AP88" s="195"/>
      <c r="AQ88" s="204"/>
      <c r="AR88" s="24"/>
      <c r="AS88" s="24"/>
    </row>
    <row r="89" spans="1:45" ht="15" customHeight="1" x14ac:dyDescent="0.2">
      <c r="A89" s="2"/>
      <c r="B89" s="194">
        <v>2020</v>
      </c>
      <c r="C89" s="87" t="s">
        <v>401</v>
      </c>
      <c r="D89" s="195" t="s">
        <v>402</v>
      </c>
      <c r="E89" s="87"/>
      <c r="F89" s="87">
        <v>35</v>
      </c>
      <c r="G89" s="87"/>
      <c r="H89" s="196"/>
      <c r="I89" s="196"/>
      <c r="J89" s="196"/>
      <c r="K89" s="197"/>
      <c r="L89" s="38"/>
      <c r="M89" s="198"/>
      <c r="N89" s="87"/>
      <c r="O89" s="87"/>
      <c r="P89" s="196"/>
      <c r="Q89" s="196"/>
      <c r="R89" s="87"/>
      <c r="S89" s="87"/>
      <c r="T89" s="200"/>
      <c r="U89" s="218"/>
      <c r="V89" s="38"/>
      <c r="W89" s="221"/>
      <c r="X89" s="199"/>
      <c r="Y89" s="199"/>
      <c r="Z89" s="199"/>
      <c r="AA89" s="199"/>
      <c r="AB89" s="199"/>
      <c r="AC89" s="199"/>
      <c r="AD89" s="199"/>
      <c r="AE89" s="199"/>
      <c r="AF89" s="199"/>
      <c r="AG89" s="199"/>
      <c r="AH89" s="203"/>
      <c r="AI89" s="195"/>
      <c r="AJ89" s="195"/>
      <c r="AK89" s="195"/>
      <c r="AL89" s="195"/>
      <c r="AM89" s="241"/>
      <c r="AN89" s="241"/>
      <c r="AO89" s="195"/>
      <c r="AP89" s="195"/>
      <c r="AQ89" s="204"/>
      <c r="AR89" s="24"/>
      <c r="AS89" s="24"/>
    </row>
    <row r="90" spans="1:45" s="9" customFormat="1" ht="15" customHeight="1" x14ac:dyDescent="0.25">
      <c r="A90" s="23"/>
      <c r="B90" s="209"/>
      <c r="C90" s="210"/>
      <c r="D90" s="210"/>
      <c r="E90" s="210"/>
      <c r="F90" s="210"/>
      <c r="G90" s="210"/>
      <c r="H90" s="211"/>
      <c r="I90" s="211"/>
      <c r="J90" s="211"/>
      <c r="K90" s="212"/>
      <c r="L90" s="38"/>
      <c r="M90" s="209"/>
      <c r="N90" s="210"/>
      <c r="O90" s="210"/>
      <c r="P90" s="210"/>
      <c r="Q90" s="210"/>
      <c r="R90" s="210"/>
      <c r="S90" s="210"/>
      <c r="T90" s="210"/>
      <c r="U90" s="212"/>
      <c r="V90" s="38"/>
      <c r="W90" s="209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  <c r="AH90" s="213"/>
      <c r="AI90" s="210"/>
      <c r="AJ90" s="210"/>
      <c r="AK90" s="210"/>
      <c r="AL90" s="210"/>
      <c r="AM90" s="210"/>
      <c r="AN90" s="210"/>
      <c r="AO90" s="210"/>
      <c r="AP90" s="210"/>
      <c r="AQ90" s="213"/>
      <c r="AR90" s="35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24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57"/>
      <c r="AI100" s="35"/>
      <c r="AJ100" s="35"/>
      <c r="AK100" s="35"/>
      <c r="AL100" s="35"/>
      <c r="AM100" s="35"/>
      <c r="AN100" s="35"/>
      <c r="AO100" s="35"/>
      <c r="AP100" s="35"/>
      <c r="AQ100" s="35"/>
      <c r="AR100" s="3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57"/>
      <c r="AI101" s="35"/>
      <c r="AJ101" s="35"/>
      <c r="AK101" s="35"/>
      <c r="AL101" s="35"/>
      <c r="AM101" s="35"/>
      <c r="AN101" s="35"/>
      <c r="AO101" s="35"/>
      <c r="AP101" s="35"/>
      <c r="AQ101" s="35"/>
      <c r="AR101" s="3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57"/>
      <c r="AI102" s="35"/>
      <c r="AJ102" s="35"/>
      <c r="AK102" s="35"/>
      <c r="AL102" s="35"/>
      <c r="AM102" s="35"/>
      <c r="AN102" s="35"/>
      <c r="AO102" s="35"/>
      <c r="AP102" s="35"/>
      <c r="AQ102" s="35"/>
      <c r="AR102" s="3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57"/>
      <c r="AI103" s="35"/>
      <c r="AJ103" s="35"/>
      <c r="AK103" s="35"/>
      <c r="AL103" s="35"/>
      <c r="AM103" s="35"/>
      <c r="AN103" s="35"/>
      <c r="AO103" s="35"/>
      <c r="AP103" s="35"/>
      <c r="AQ103" s="35"/>
      <c r="AR103" s="3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57"/>
      <c r="AI104" s="35"/>
      <c r="AJ104" s="35"/>
      <c r="AK104" s="35"/>
      <c r="AL104" s="35"/>
      <c r="AM104" s="35"/>
      <c r="AN104" s="35"/>
      <c r="AO104" s="35"/>
      <c r="AP104" s="35"/>
      <c r="AQ104" s="35"/>
      <c r="AR104" s="3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57"/>
      <c r="AI105" s="35"/>
      <c r="AJ105" s="35"/>
      <c r="AK105" s="35"/>
      <c r="AL105" s="35"/>
      <c r="AM105" s="35"/>
      <c r="AN105" s="35"/>
      <c r="AO105" s="35"/>
      <c r="AP105" s="35"/>
      <c r="AQ105" s="35"/>
      <c r="AR105" s="3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57"/>
      <c r="AI106" s="35"/>
      <c r="AJ106" s="35"/>
      <c r="AK106" s="35"/>
      <c r="AL106" s="35"/>
      <c r="AM106" s="35"/>
      <c r="AN106" s="35"/>
      <c r="AO106" s="35"/>
      <c r="AP106" s="35"/>
      <c r="AQ106" s="35"/>
      <c r="AR106" s="3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7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7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24"/>
      <c r="Q192" s="24"/>
      <c r="R192" s="24"/>
      <c r="S192" s="24"/>
      <c r="T192" s="24"/>
      <c r="U192" s="35"/>
      <c r="V192" s="38"/>
      <c r="W192" s="35"/>
      <c r="X192" s="35"/>
      <c r="Y192" s="24"/>
      <c r="Z192" s="24"/>
      <c r="AA192" s="24"/>
      <c r="AB192" s="24"/>
      <c r="AC192" s="24"/>
      <c r="AD192" s="24"/>
      <c r="AE192" s="24"/>
      <c r="AF192" s="24"/>
      <c r="AG192" s="24"/>
      <c r="AH192" s="57"/>
      <c r="AI192" s="35"/>
      <c r="AJ192" s="35"/>
      <c r="AK192" s="24"/>
      <c r="AL192" s="24"/>
      <c r="AM192" s="24"/>
      <c r="AN192" s="24"/>
      <c r="AO192" s="24"/>
      <c r="AP192" s="24"/>
      <c r="AQ192" s="24"/>
      <c r="AR192" s="3"/>
    </row>
    <row r="193" spans="1:44" s="9" customFormat="1" ht="15" customHeight="1" x14ac:dyDescent="0.25">
      <c r="A193" s="23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24"/>
      <c r="Q193" s="24"/>
      <c r="R193" s="24"/>
      <c r="S193" s="24"/>
      <c r="T193" s="24"/>
      <c r="U193" s="35"/>
      <c r="V193" s="38"/>
      <c r="W193" s="35"/>
      <c r="X193" s="35"/>
      <c r="Y193" s="24"/>
      <c r="Z193" s="24"/>
      <c r="AA193" s="24"/>
      <c r="AB193" s="24"/>
      <c r="AC193" s="24"/>
      <c r="AD193" s="24"/>
      <c r="AE193" s="24"/>
      <c r="AF193" s="24"/>
      <c r="AG193" s="24"/>
      <c r="AH193" s="57"/>
      <c r="AI193" s="35"/>
      <c r="AJ193" s="35"/>
      <c r="AK193" s="24"/>
      <c r="AL193" s="24"/>
      <c r="AM193" s="24"/>
      <c r="AN193" s="24"/>
      <c r="AO193" s="24"/>
      <c r="AP193" s="24"/>
      <c r="AQ193" s="24"/>
      <c r="AR193" s="3"/>
    </row>
    <row r="194" spans="1:44" s="9" customFormat="1" ht="15" customHeight="1" x14ac:dyDescent="0.25">
      <c r="A194" s="23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24"/>
      <c r="Q194" s="24"/>
      <c r="R194" s="24"/>
      <c r="S194" s="24"/>
      <c r="T194" s="24"/>
      <c r="U194" s="35"/>
      <c r="V194" s="38"/>
      <c r="W194" s="35"/>
      <c r="X194" s="35"/>
      <c r="Y194" s="24"/>
      <c r="Z194" s="24"/>
      <c r="AA194" s="24"/>
      <c r="AB194" s="24"/>
      <c r="AC194" s="24"/>
      <c r="AD194" s="24"/>
      <c r="AE194" s="24"/>
      <c r="AF194" s="24"/>
      <c r="AG194" s="24"/>
      <c r="AH194" s="57"/>
      <c r="AI194" s="35"/>
      <c r="AJ194" s="35"/>
      <c r="AK194" s="24"/>
      <c r="AL194" s="24"/>
      <c r="AM194" s="24"/>
      <c r="AN194" s="24"/>
      <c r="AO194" s="24"/>
      <c r="AP194" s="24"/>
      <c r="AQ194" s="24"/>
      <c r="AR194" s="3"/>
    </row>
    <row r="195" spans="1:44" s="9" customFormat="1" ht="15" customHeight="1" x14ac:dyDescent="0.25">
      <c r="A195" s="23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24"/>
      <c r="Q195" s="24"/>
      <c r="R195" s="24"/>
      <c r="S195" s="24"/>
      <c r="T195" s="24"/>
      <c r="U195" s="35"/>
      <c r="V195" s="38"/>
      <c r="W195" s="35"/>
      <c r="X195" s="35"/>
      <c r="Y195" s="24"/>
      <c r="Z195" s="24"/>
      <c r="AA195" s="24"/>
      <c r="AB195" s="24"/>
      <c r="AC195" s="24"/>
      <c r="AD195" s="24"/>
      <c r="AE195" s="24"/>
      <c r="AF195" s="24"/>
      <c r="AG195" s="24"/>
      <c r="AH195" s="57"/>
      <c r="AI195" s="35"/>
      <c r="AJ195" s="35"/>
      <c r="AK195" s="24"/>
      <c r="AL195" s="24"/>
      <c r="AM195" s="24"/>
      <c r="AN195" s="24"/>
      <c r="AO195" s="24"/>
      <c r="AP195" s="24"/>
      <c r="AQ195" s="24"/>
      <c r="AR195" s="3"/>
    </row>
    <row r="196" spans="1:44" s="9" customFormat="1" ht="15" customHeight="1" x14ac:dyDescent="0.25">
      <c r="A196" s="23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24"/>
      <c r="Q196" s="24"/>
      <c r="R196" s="24"/>
      <c r="S196" s="24"/>
      <c r="T196" s="24"/>
      <c r="U196" s="35"/>
      <c r="V196" s="38"/>
      <c r="W196" s="35"/>
      <c r="X196" s="35"/>
      <c r="Y196" s="24"/>
      <c r="Z196" s="24"/>
      <c r="AA196" s="24"/>
      <c r="AB196" s="24"/>
      <c r="AC196" s="24"/>
      <c r="AD196" s="24"/>
      <c r="AE196" s="24"/>
      <c r="AF196" s="24"/>
      <c r="AG196" s="24"/>
      <c r="AH196" s="57"/>
      <c r="AI196" s="35"/>
      <c r="AJ196" s="35"/>
      <c r="AK196" s="24"/>
      <c r="AL196" s="24"/>
      <c r="AM196" s="24"/>
      <c r="AN196" s="24"/>
      <c r="AO196" s="24"/>
      <c r="AP196" s="24"/>
      <c r="AQ196" s="24"/>
      <c r="AR196" s="3"/>
    </row>
    <row r="197" spans="1:44" s="9" customFormat="1" ht="15" customHeight="1" x14ac:dyDescent="0.25">
      <c r="A197" s="23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24"/>
      <c r="P197" s="24"/>
      <c r="Q197" s="24"/>
      <c r="R197" s="24"/>
      <c r="S197" s="24"/>
      <c r="T197" s="24"/>
      <c r="U197" s="35"/>
      <c r="V197" s="38"/>
      <c r="W197" s="35"/>
      <c r="X197" s="35"/>
      <c r="Y197" s="24"/>
      <c r="Z197" s="24"/>
      <c r="AA197" s="24"/>
      <c r="AB197" s="24"/>
      <c r="AC197" s="24"/>
      <c r="AD197" s="24"/>
      <c r="AE197" s="24"/>
      <c r="AF197" s="24"/>
      <c r="AG197" s="24"/>
      <c r="AH197" s="57"/>
      <c r="AI197" s="35"/>
      <c r="AJ197" s="35"/>
      <c r="AK197" s="24"/>
      <c r="AL197" s="24"/>
      <c r="AM197" s="24"/>
      <c r="AN197" s="24"/>
      <c r="AO197" s="24"/>
      <c r="AP197" s="24"/>
      <c r="AQ197" s="24"/>
      <c r="AR197" s="3"/>
    </row>
    <row r="198" spans="1:44" s="9" customFormat="1" ht="15" customHeight="1" x14ac:dyDescent="0.25">
      <c r="A198" s="23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24"/>
      <c r="P198" s="24"/>
      <c r="Q198" s="24"/>
      <c r="R198" s="24"/>
      <c r="S198" s="24"/>
      <c r="T198" s="24"/>
      <c r="U198" s="35"/>
      <c r="V198" s="38"/>
      <c r="W198" s="35"/>
      <c r="X198" s="35"/>
      <c r="Y198" s="24"/>
      <c r="Z198" s="24"/>
      <c r="AA198" s="24"/>
      <c r="AB198" s="24"/>
      <c r="AC198" s="24"/>
      <c r="AD198" s="24"/>
      <c r="AE198" s="24"/>
      <c r="AF198" s="24"/>
      <c r="AG198" s="24"/>
      <c r="AH198" s="57"/>
      <c r="AI198" s="35"/>
      <c r="AJ198" s="35"/>
      <c r="AK198" s="24"/>
      <c r="AL198" s="24"/>
      <c r="AM198" s="24"/>
      <c r="AN198" s="24"/>
      <c r="AO198" s="24"/>
      <c r="AP198" s="24"/>
      <c r="AQ198" s="24"/>
      <c r="AR198" s="3"/>
    </row>
    <row r="199" spans="1:44" s="9" customFormat="1" ht="15" customHeight="1" x14ac:dyDescent="0.25">
      <c r="A199" s="23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24"/>
      <c r="P199" s="24"/>
      <c r="Q199" s="24"/>
      <c r="R199" s="24"/>
      <c r="S199" s="24"/>
      <c r="T199" s="24"/>
      <c r="U199" s="35"/>
      <c r="V199" s="38"/>
      <c r="W199" s="35"/>
      <c r="X199" s="35"/>
      <c r="Y199" s="24"/>
      <c r="Z199" s="24"/>
      <c r="AA199" s="24"/>
      <c r="AB199" s="24"/>
      <c r="AC199" s="24"/>
      <c r="AD199" s="24"/>
      <c r="AE199" s="24"/>
      <c r="AF199" s="24"/>
      <c r="AG199" s="24"/>
      <c r="AH199" s="57"/>
      <c r="AI199" s="35"/>
      <c r="AJ199" s="35"/>
      <c r="AK199" s="24"/>
      <c r="AL199" s="24"/>
      <c r="AM199" s="24"/>
      <c r="AN199" s="24"/>
      <c r="AO199" s="24"/>
      <c r="AP199" s="24"/>
      <c r="AQ199" s="24"/>
      <c r="AR199" s="3"/>
    </row>
    <row r="200" spans="1:44" ht="15" customHeight="1" x14ac:dyDescent="0.25">
      <c r="AG200" s="24"/>
      <c r="AH200" s="57"/>
      <c r="AI200" s="35"/>
      <c r="AJ200" s="35"/>
    </row>
    <row r="201" spans="1:44" ht="15" customHeight="1" x14ac:dyDescent="0.25">
      <c r="AG201" s="24"/>
      <c r="AH201" s="57"/>
      <c r="AI201" s="35"/>
      <c r="AJ201" s="35"/>
    </row>
    <row r="202" spans="1:44" ht="15" customHeight="1" x14ac:dyDescent="0.25">
      <c r="AG202" s="24"/>
      <c r="AH202" s="57"/>
      <c r="AI202" s="35"/>
      <c r="AJ202" s="35"/>
    </row>
    <row r="203" spans="1:44" ht="15" customHeight="1" x14ac:dyDescent="0.25">
      <c r="AG203" s="24"/>
      <c r="AH203" s="57"/>
      <c r="AI203" s="35"/>
      <c r="AJ203" s="35"/>
    </row>
    <row r="204" spans="1:44" ht="15" customHeight="1" x14ac:dyDescent="0.25">
      <c r="AG204" s="24"/>
      <c r="AH204" s="57"/>
      <c r="AI204" s="35"/>
      <c r="AJ204" s="35"/>
    </row>
    <row r="205" spans="1:44" ht="15" customHeight="1" x14ac:dyDescent="0.25">
      <c r="AG205" s="24"/>
      <c r="AH205" s="57"/>
      <c r="AI205" s="35"/>
      <c r="AJ205" s="35"/>
    </row>
    <row r="206" spans="1:44" ht="15" customHeight="1" x14ac:dyDescent="0.25">
      <c r="AG206" s="24"/>
      <c r="AH206" s="57"/>
      <c r="AI206" s="35"/>
      <c r="AJ206" s="35"/>
    </row>
  </sheetData>
  <sortState ref="B21:AH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5"/>
      <c r="B1" s="7" t="s">
        <v>96</v>
      </c>
      <c r="C1" s="6"/>
      <c r="D1" s="97"/>
      <c r="E1" s="103" t="s">
        <v>97</v>
      </c>
      <c r="F1" s="170"/>
      <c r="G1" s="66"/>
      <c r="H1" s="66"/>
      <c r="I1" s="7"/>
      <c r="J1" s="6"/>
      <c r="K1" s="86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70"/>
      <c r="AB1" s="170"/>
      <c r="AC1" s="66"/>
      <c r="AD1" s="66"/>
      <c r="AE1" s="7"/>
      <c r="AF1" s="6"/>
      <c r="AG1" s="86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60" t="s">
        <v>95</v>
      </c>
      <c r="C2" s="63"/>
      <c r="D2" s="118"/>
      <c r="E2" s="13" t="s">
        <v>12</v>
      </c>
      <c r="F2" s="14"/>
      <c r="G2" s="14"/>
      <c r="H2" s="14"/>
      <c r="I2" s="20"/>
      <c r="J2" s="15"/>
      <c r="K2" s="98"/>
      <c r="L2" s="22" t="s">
        <v>193</v>
      </c>
      <c r="M2" s="14"/>
      <c r="N2" s="14"/>
      <c r="O2" s="21"/>
      <c r="P2" s="19"/>
      <c r="Q2" s="22" t="s">
        <v>194</v>
      </c>
      <c r="R2" s="14"/>
      <c r="S2" s="14"/>
      <c r="T2" s="14"/>
      <c r="U2" s="20"/>
      <c r="V2" s="21"/>
      <c r="W2" s="19"/>
      <c r="X2" s="186" t="s">
        <v>190</v>
      </c>
      <c r="Y2" s="187"/>
      <c r="Z2" s="115"/>
      <c r="AA2" s="13" t="s">
        <v>12</v>
      </c>
      <c r="AB2" s="14"/>
      <c r="AC2" s="14"/>
      <c r="AD2" s="14"/>
      <c r="AE2" s="20"/>
      <c r="AF2" s="15"/>
      <c r="AG2" s="98"/>
      <c r="AH2" s="22" t="s">
        <v>195</v>
      </c>
      <c r="AI2" s="14"/>
      <c r="AJ2" s="14"/>
      <c r="AK2" s="21"/>
      <c r="AL2" s="19"/>
      <c r="AM2" s="22" t="s">
        <v>194</v>
      </c>
      <c r="AN2" s="14"/>
      <c r="AO2" s="14"/>
      <c r="AP2" s="14"/>
      <c r="AQ2" s="20"/>
      <c r="AR2" s="21"/>
      <c r="AS2" s="171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71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7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71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71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3"/>
      <c r="M4" s="18"/>
      <c r="N4" s="18"/>
      <c r="O4" s="18"/>
      <c r="Q4" s="25"/>
      <c r="R4" s="25"/>
      <c r="S4" s="27"/>
      <c r="T4" s="25"/>
      <c r="U4" s="25"/>
      <c r="V4" s="27"/>
      <c r="W4" s="30"/>
      <c r="X4" s="25">
        <v>2002</v>
      </c>
      <c r="Y4" s="25" t="s">
        <v>74</v>
      </c>
      <c r="Z4" s="26" t="s">
        <v>98</v>
      </c>
      <c r="AA4" s="25">
        <v>16</v>
      </c>
      <c r="AB4" s="25">
        <v>1</v>
      </c>
      <c r="AC4" s="25">
        <v>2</v>
      </c>
      <c r="AD4" s="25">
        <v>11</v>
      </c>
      <c r="AE4" s="25">
        <v>54</v>
      </c>
      <c r="AF4" s="32">
        <v>0.48209999999999997</v>
      </c>
      <c r="AG4" s="24">
        <v>112</v>
      </c>
      <c r="AH4" s="16"/>
      <c r="AI4" s="16"/>
      <c r="AJ4" s="16"/>
      <c r="AK4" s="18"/>
      <c r="AL4" s="24"/>
      <c r="AM4" s="25"/>
      <c r="AN4" s="25"/>
      <c r="AO4" s="25"/>
      <c r="AP4" s="25"/>
      <c r="AQ4" s="25"/>
      <c r="AR4" s="185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3"/>
      <c r="M5" s="18"/>
      <c r="N5" s="18"/>
      <c r="O5" s="18"/>
      <c r="Q5" s="25"/>
      <c r="R5" s="25"/>
      <c r="S5" s="27"/>
      <c r="T5" s="25"/>
      <c r="U5" s="25"/>
      <c r="V5" s="27"/>
      <c r="W5" s="30"/>
      <c r="X5" s="25">
        <v>2003</v>
      </c>
      <c r="Y5" s="25" t="s">
        <v>99</v>
      </c>
      <c r="Z5" s="26" t="s">
        <v>100</v>
      </c>
      <c r="AA5" s="25">
        <v>15</v>
      </c>
      <c r="AB5" s="25">
        <v>2</v>
      </c>
      <c r="AC5" s="25">
        <v>6</v>
      </c>
      <c r="AD5" s="25">
        <v>38</v>
      </c>
      <c r="AE5" s="25">
        <v>77</v>
      </c>
      <c r="AF5" s="32">
        <v>0.64700000000000002</v>
      </c>
      <c r="AG5" s="24">
        <v>119</v>
      </c>
      <c r="AH5" s="16"/>
      <c r="AI5" s="25" t="s">
        <v>84</v>
      </c>
      <c r="AJ5" s="18" t="s">
        <v>74</v>
      </c>
      <c r="AK5" s="18"/>
      <c r="AL5" s="24"/>
      <c r="AM5" s="25">
        <v>5</v>
      </c>
      <c r="AN5" s="25">
        <v>0</v>
      </c>
      <c r="AO5" s="25">
        <v>0</v>
      </c>
      <c r="AP5" s="25">
        <v>3</v>
      </c>
      <c r="AQ5" s="25">
        <v>20</v>
      </c>
      <c r="AR5" s="185">
        <v>0.60599999999999998</v>
      </c>
      <c r="AS5" s="1">
        <v>33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2004</v>
      </c>
      <c r="C6" s="25" t="s">
        <v>101</v>
      </c>
      <c r="D6" s="26" t="s">
        <v>100</v>
      </c>
      <c r="E6" s="25">
        <v>21</v>
      </c>
      <c r="F6" s="25">
        <v>0</v>
      </c>
      <c r="G6" s="25">
        <v>2</v>
      </c>
      <c r="H6" s="25">
        <v>16</v>
      </c>
      <c r="I6" s="25">
        <v>69</v>
      </c>
      <c r="J6" s="28">
        <v>0.51879699248120303</v>
      </c>
      <c r="K6" s="30">
        <f>PRODUCT(I6/J6)</f>
        <v>133</v>
      </c>
      <c r="L6" s="73"/>
      <c r="M6" s="18"/>
      <c r="N6" s="18"/>
      <c r="O6" s="18"/>
      <c r="Q6" s="25">
        <v>2</v>
      </c>
      <c r="R6" s="25">
        <v>0</v>
      </c>
      <c r="S6" s="27">
        <v>0</v>
      </c>
      <c r="T6" s="25">
        <v>2</v>
      </c>
      <c r="U6" s="25">
        <v>8</v>
      </c>
      <c r="V6" s="28">
        <v>0.57099999999999995</v>
      </c>
      <c r="W6" s="30">
        <f>PRODUCT(U6/V6)</f>
        <v>14.010507880910684</v>
      </c>
      <c r="X6" s="25"/>
      <c r="Y6" s="29"/>
      <c r="Z6" s="26"/>
      <c r="AA6" s="25"/>
      <c r="AB6" s="25"/>
      <c r="AC6" s="25"/>
      <c r="AD6" s="27"/>
      <c r="AE6" s="25"/>
      <c r="AF6" s="28"/>
      <c r="AG6" s="30"/>
      <c r="AH6" s="73"/>
      <c r="AI6" s="18"/>
      <c r="AJ6" s="18"/>
      <c r="AK6" s="18"/>
      <c r="AM6" s="25"/>
      <c r="AN6" s="25"/>
      <c r="AO6" s="27"/>
      <c r="AP6" s="25"/>
      <c r="AQ6" s="25"/>
      <c r="AR6" s="27"/>
      <c r="AS6" s="30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2005</v>
      </c>
      <c r="C7" s="25" t="s">
        <v>84</v>
      </c>
      <c r="D7" s="26" t="s">
        <v>102</v>
      </c>
      <c r="E7" s="25">
        <v>20</v>
      </c>
      <c r="F7" s="25">
        <v>3</v>
      </c>
      <c r="G7" s="27">
        <v>5</v>
      </c>
      <c r="H7" s="25">
        <v>27</v>
      </c>
      <c r="I7" s="25">
        <v>78</v>
      </c>
      <c r="J7" s="28">
        <v>0.67200000000000004</v>
      </c>
      <c r="K7" s="30">
        <f>PRODUCT(I7/J7)</f>
        <v>116.07142857142857</v>
      </c>
      <c r="L7" s="73"/>
      <c r="M7" s="18"/>
      <c r="N7" s="18"/>
      <c r="O7" s="18"/>
      <c r="Q7" s="25">
        <v>2</v>
      </c>
      <c r="R7" s="25">
        <v>0</v>
      </c>
      <c r="S7" s="27">
        <v>0</v>
      </c>
      <c r="T7" s="25">
        <v>2</v>
      </c>
      <c r="U7" s="25">
        <v>5</v>
      </c>
      <c r="V7" s="28">
        <v>0.45500000000000002</v>
      </c>
      <c r="W7" s="30">
        <f>PRODUCT(U7/V7)</f>
        <v>10.989010989010989</v>
      </c>
      <c r="X7" s="25"/>
      <c r="Y7" s="29"/>
      <c r="Z7" s="26"/>
      <c r="AA7" s="25"/>
      <c r="AB7" s="25"/>
      <c r="AC7" s="25"/>
      <c r="AD7" s="27"/>
      <c r="AE7" s="25"/>
      <c r="AF7" s="28"/>
      <c r="AG7" s="30"/>
      <c r="AH7" s="73"/>
      <c r="AI7" s="18"/>
      <c r="AJ7" s="18"/>
      <c r="AK7" s="18"/>
      <c r="AM7" s="25"/>
      <c r="AN7" s="25"/>
      <c r="AO7" s="27"/>
      <c r="AP7" s="25"/>
      <c r="AQ7" s="25"/>
      <c r="AR7" s="27"/>
      <c r="AS7" s="30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ht="14.25" x14ac:dyDescent="0.2">
      <c r="A8" s="35"/>
      <c r="B8" s="68" t="s">
        <v>192</v>
      </c>
      <c r="C8" s="72"/>
      <c r="D8" s="71"/>
      <c r="E8" s="70">
        <f>SUM(E4:E7)</f>
        <v>41</v>
      </c>
      <c r="F8" s="70">
        <f>SUM(F4:F7)</f>
        <v>3</v>
      </c>
      <c r="G8" s="70">
        <f>SUM(G4:G7)</f>
        <v>7</v>
      </c>
      <c r="H8" s="70">
        <f>SUM(H4:H7)</f>
        <v>43</v>
      </c>
      <c r="I8" s="70">
        <f>SUM(I4:I7)</f>
        <v>147</v>
      </c>
      <c r="J8" s="176">
        <f>PRODUCT(I8/K8)</f>
        <v>0.59019214224261551</v>
      </c>
      <c r="K8" s="98">
        <f>SUM(K4:K7)</f>
        <v>249.07142857142856</v>
      </c>
      <c r="L8" s="22"/>
      <c r="M8" s="20"/>
      <c r="N8" s="78"/>
      <c r="O8" s="79"/>
      <c r="P8" s="24"/>
      <c r="Q8" s="70">
        <f>SUM(Q4:Q7)</f>
        <v>4</v>
      </c>
      <c r="R8" s="70">
        <f>SUM(R4:R7)</f>
        <v>0</v>
      </c>
      <c r="S8" s="70">
        <f>SUM(S4:S7)</f>
        <v>0</v>
      </c>
      <c r="T8" s="70">
        <f>SUM(T4:T7)</f>
        <v>4</v>
      </c>
      <c r="U8" s="70">
        <f>SUM(U4:U7)</f>
        <v>13</v>
      </c>
      <c r="V8" s="176">
        <f>PRODUCT(U8/W8)</f>
        <v>0.52001000769822936</v>
      </c>
      <c r="W8" s="98">
        <f>SUM(W4:W7)</f>
        <v>24.999518869921673</v>
      </c>
      <c r="X8" s="16" t="s">
        <v>192</v>
      </c>
      <c r="Y8" s="17"/>
      <c r="Z8" s="15"/>
      <c r="AA8" s="70">
        <f>SUM(AA4:AA7)</f>
        <v>31</v>
      </c>
      <c r="AB8" s="70">
        <f>SUM(AB4:AB7)</f>
        <v>3</v>
      </c>
      <c r="AC8" s="70">
        <f>SUM(AC4:AC7)</f>
        <v>8</v>
      </c>
      <c r="AD8" s="70">
        <f>SUM(AD4:AD7)</f>
        <v>49</v>
      </c>
      <c r="AE8" s="70">
        <f>SUM(AE4:AE7)</f>
        <v>131</v>
      </c>
      <c r="AF8" s="176">
        <f>PRODUCT(AE8/AG8)</f>
        <v>0.5670995670995671</v>
      </c>
      <c r="AG8" s="98">
        <f>SUM(AG4:AG7)</f>
        <v>231</v>
      </c>
      <c r="AH8" s="22"/>
      <c r="AI8" s="20"/>
      <c r="AJ8" s="78"/>
      <c r="AK8" s="79"/>
      <c r="AL8" s="24"/>
      <c r="AM8" s="70">
        <f>SUM(AM4:AM7)</f>
        <v>5</v>
      </c>
      <c r="AN8" s="70">
        <f>SUM(AN4:AN7)</f>
        <v>0</v>
      </c>
      <c r="AO8" s="70">
        <f>SUM(AO4:AO7)</f>
        <v>0</v>
      </c>
      <c r="AP8" s="70">
        <f>SUM(AP4:AP7)</f>
        <v>3</v>
      </c>
      <c r="AQ8" s="70">
        <f>SUM(AQ4:AQ7)</f>
        <v>20</v>
      </c>
      <c r="AR8" s="176">
        <f>PRODUCT(AQ8/AS8)</f>
        <v>0.60606060606060608</v>
      </c>
      <c r="AS8" s="171">
        <f>SUM(AS4:AS7)</f>
        <v>33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35"/>
      <c r="C9" s="35"/>
      <c r="D9" s="35"/>
      <c r="E9" s="35"/>
      <c r="F9" s="35"/>
      <c r="G9" s="35"/>
      <c r="H9" s="35"/>
      <c r="I9" s="35"/>
      <c r="J9" s="36"/>
      <c r="K9" s="30"/>
      <c r="L9" s="24"/>
      <c r="M9" s="24"/>
      <c r="N9" s="24"/>
      <c r="O9" s="24"/>
      <c r="P9" s="35"/>
      <c r="Q9" s="35"/>
      <c r="R9" s="38"/>
      <c r="S9" s="35"/>
      <c r="T9" s="35"/>
      <c r="U9" s="24"/>
      <c r="V9" s="24"/>
      <c r="W9" s="30"/>
      <c r="X9" s="35"/>
      <c r="Y9" s="35"/>
      <c r="Z9" s="35"/>
      <c r="AA9" s="35"/>
      <c r="AB9" s="35"/>
      <c r="AC9" s="35"/>
      <c r="AD9" s="35"/>
      <c r="AE9" s="35"/>
      <c r="AF9" s="36"/>
      <c r="AG9" s="30"/>
      <c r="AH9" s="24"/>
      <c r="AI9" s="24"/>
      <c r="AJ9" s="24"/>
      <c r="AK9" s="24"/>
      <c r="AL9" s="35"/>
      <c r="AM9" s="35"/>
      <c r="AN9" s="38"/>
      <c r="AO9" s="35"/>
      <c r="AP9" s="35"/>
      <c r="AQ9" s="24"/>
      <c r="AR9" s="24"/>
      <c r="AS9" s="30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80" t="s">
        <v>191</v>
      </c>
      <c r="C10" s="181"/>
      <c r="D10" s="182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26</v>
      </c>
      <c r="M10" s="18" t="s">
        <v>27</v>
      </c>
      <c r="N10" s="18" t="s">
        <v>196</v>
      </c>
      <c r="O10" s="18" t="s">
        <v>197</v>
      </c>
      <c r="Q10" s="38"/>
      <c r="R10" s="38" t="s">
        <v>63</v>
      </c>
      <c r="S10" s="38"/>
      <c r="T10" s="35" t="s">
        <v>114</v>
      </c>
      <c r="U10" s="24"/>
      <c r="V10" s="30"/>
      <c r="W10" s="30"/>
      <c r="X10" s="179"/>
      <c r="Y10" s="179"/>
      <c r="Z10" s="179"/>
      <c r="AA10" s="179"/>
      <c r="AB10" s="179"/>
      <c r="AC10" s="35"/>
      <c r="AD10" s="35"/>
      <c r="AE10" s="35"/>
      <c r="AF10" s="35"/>
      <c r="AG10" s="35"/>
      <c r="AH10" s="35"/>
      <c r="AI10" s="35"/>
      <c r="AJ10" s="35"/>
      <c r="AK10" s="35"/>
      <c r="AM10" s="30"/>
      <c r="AN10" s="179"/>
      <c r="AO10" s="179"/>
      <c r="AP10" s="179"/>
      <c r="AQ10" s="179"/>
      <c r="AR10" s="179"/>
      <c r="AS10" s="179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41" t="s">
        <v>11</v>
      </c>
      <c r="C11" s="12"/>
      <c r="D11" s="43"/>
      <c r="E11" s="183">
        <v>487</v>
      </c>
      <c r="F11" s="183">
        <v>28</v>
      </c>
      <c r="G11" s="183">
        <v>119</v>
      </c>
      <c r="H11" s="183">
        <v>286</v>
      </c>
      <c r="I11" s="183">
        <v>1484</v>
      </c>
      <c r="J11" s="188">
        <v>0.56299999999999994</v>
      </c>
      <c r="K11" s="35">
        <f>PRODUCT(I11/J11)</f>
        <v>2635.8792184724693</v>
      </c>
      <c r="L11" s="184">
        <f>PRODUCT((F11+G11)/E11)</f>
        <v>0.30184804928131415</v>
      </c>
      <c r="M11" s="184">
        <f>PRODUCT(H11/E11)</f>
        <v>0.58726899383983577</v>
      </c>
      <c r="N11" s="184">
        <f>PRODUCT((F11+G11+H11)/E11)</f>
        <v>0.88911704312114992</v>
      </c>
      <c r="O11" s="184">
        <f>PRODUCT(I11/E11)</f>
        <v>3.0472279260780288</v>
      </c>
      <c r="Q11" s="38"/>
      <c r="R11" s="38"/>
      <c r="S11" s="38"/>
      <c r="T11" s="35" t="s">
        <v>116</v>
      </c>
      <c r="U11" s="35"/>
      <c r="V11" s="35"/>
      <c r="W11" s="35"/>
      <c r="X11" s="38"/>
      <c r="Y11" s="38"/>
      <c r="Z11" s="38"/>
      <c r="AA11" s="38"/>
      <c r="AB11" s="38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8"/>
      <c r="AO11" s="38"/>
      <c r="AP11" s="38"/>
      <c r="AQ11" s="38"/>
      <c r="AR11" s="38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73" t="s">
        <v>95</v>
      </c>
      <c r="C12" s="174"/>
      <c r="D12" s="175"/>
      <c r="E12" s="183">
        <f>PRODUCT(E8+Q8)</f>
        <v>45</v>
      </c>
      <c r="F12" s="183">
        <f>PRODUCT(F8+R8)</f>
        <v>3</v>
      </c>
      <c r="G12" s="183">
        <f>PRODUCT(G8+S8)</f>
        <v>7</v>
      </c>
      <c r="H12" s="183">
        <f>PRODUCT(H8+T8)</f>
        <v>47</v>
      </c>
      <c r="I12" s="183">
        <f>PRODUCT(I8+U8)</f>
        <v>160</v>
      </c>
      <c r="J12" s="188">
        <f>PRODUCT(I12/K12)</f>
        <v>0.58379044365597776</v>
      </c>
      <c r="K12" s="35">
        <f>PRODUCT(K8+W8)</f>
        <v>274.0709474413502</v>
      </c>
      <c r="L12" s="184">
        <f>PRODUCT((F12+G12)/E12)</f>
        <v>0.22222222222222221</v>
      </c>
      <c r="M12" s="184">
        <f>PRODUCT(H12/E12)</f>
        <v>1.0444444444444445</v>
      </c>
      <c r="N12" s="184">
        <f>PRODUCT((F12+G12+H12)/E12)</f>
        <v>1.2666666666666666</v>
      </c>
      <c r="O12" s="184">
        <f>PRODUCT(I12/E12)</f>
        <v>3.5555555555555554</v>
      </c>
      <c r="Q12" s="38"/>
      <c r="R12" s="38"/>
      <c r="S12" s="38"/>
      <c r="T12" s="35" t="s">
        <v>118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77" t="s">
        <v>190</v>
      </c>
      <c r="C13" s="178"/>
      <c r="D13" s="172"/>
      <c r="E13" s="183">
        <f>PRODUCT(AA8+AM8)</f>
        <v>36</v>
      </c>
      <c r="F13" s="183">
        <f>PRODUCT(AB8+AN8)</f>
        <v>3</v>
      </c>
      <c r="G13" s="183">
        <f>PRODUCT(AC8+AO8)</f>
        <v>8</v>
      </c>
      <c r="H13" s="183">
        <f>PRODUCT(AD8+AP8)</f>
        <v>52</v>
      </c>
      <c r="I13" s="183">
        <f>PRODUCT(AE8+AQ8)</f>
        <v>151</v>
      </c>
      <c r="J13" s="188">
        <f>PRODUCT(I13/K13)</f>
        <v>0.57196969696969702</v>
      </c>
      <c r="K13" s="24">
        <f>PRODUCT(AG8+AS8)</f>
        <v>264</v>
      </c>
      <c r="L13" s="184">
        <f>PRODUCT((F13+G13)/E13)</f>
        <v>0.30555555555555558</v>
      </c>
      <c r="M13" s="184">
        <f>PRODUCT(H13/E13)</f>
        <v>1.4444444444444444</v>
      </c>
      <c r="N13" s="184">
        <f>PRODUCT((F13+G13+H13)/E13)</f>
        <v>1.75</v>
      </c>
      <c r="O13" s="184">
        <f>PRODUCT(I13/E13)</f>
        <v>4.1944444444444446</v>
      </c>
      <c r="Q13" s="38"/>
      <c r="R13" s="38"/>
      <c r="S13" s="35"/>
      <c r="T13" s="35" t="s">
        <v>120</v>
      </c>
      <c r="U13" s="24"/>
      <c r="V13" s="24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24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33" t="s">
        <v>192</v>
      </c>
      <c r="C14" s="102"/>
      <c r="D14" s="134"/>
      <c r="E14" s="183">
        <f>SUM(E11:E13)</f>
        <v>568</v>
      </c>
      <c r="F14" s="183">
        <f t="shared" ref="F14:I14" si="0">SUM(F11:F13)</f>
        <v>34</v>
      </c>
      <c r="G14" s="183">
        <f t="shared" si="0"/>
        <v>134</v>
      </c>
      <c r="H14" s="183">
        <f t="shared" si="0"/>
        <v>385</v>
      </c>
      <c r="I14" s="183">
        <f t="shared" si="0"/>
        <v>1795</v>
      </c>
      <c r="J14" s="188">
        <f>PRODUCT(I14/K14)</f>
        <v>0.56554133057196165</v>
      </c>
      <c r="K14" s="35">
        <f>SUM(K11:K13)</f>
        <v>3173.9501659138195</v>
      </c>
      <c r="L14" s="184">
        <f>PRODUCT((F14+G14)/E14)</f>
        <v>0.29577464788732394</v>
      </c>
      <c r="M14" s="184">
        <f>PRODUCT(H14/E14)</f>
        <v>0.67781690140845074</v>
      </c>
      <c r="N14" s="184">
        <f>PRODUCT((F14+G14+H14)/E14)</f>
        <v>0.97359154929577463</v>
      </c>
      <c r="O14" s="184">
        <f>PRODUCT(I14/E14)</f>
        <v>3.160211267605634</v>
      </c>
      <c r="Q14" s="24"/>
      <c r="R14" s="24"/>
      <c r="S14" s="24"/>
      <c r="T14" s="35" t="s">
        <v>115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24"/>
      <c r="F15" s="24"/>
      <c r="G15" s="24"/>
      <c r="H15" s="24"/>
      <c r="I15" s="24"/>
      <c r="J15" s="35"/>
      <c r="K15" s="35"/>
      <c r="L15" s="24"/>
      <c r="M15" s="24"/>
      <c r="N15" s="24"/>
      <c r="O15" s="24"/>
      <c r="P15" s="35"/>
      <c r="Q15" s="35"/>
      <c r="R15" s="35"/>
      <c r="S15" s="35"/>
      <c r="T15" s="35" t="s">
        <v>117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 t="s">
        <v>119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 t="s">
        <v>403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24"/>
      <c r="AL179" s="24"/>
    </row>
    <row r="180" spans="12:38" x14ac:dyDescent="0.25"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</row>
    <row r="181" spans="12:38" x14ac:dyDescent="0.25"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</row>
    <row r="182" spans="12:38" x14ac:dyDescent="0.25"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</row>
    <row r="183" spans="12:38" x14ac:dyDescent="0.25"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</row>
    <row r="184" spans="12:38" x14ac:dyDescent="0.25"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</row>
    <row r="185" spans="12:38" x14ac:dyDescent="0.25"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</row>
    <row r="186" spans="12:38" x14ac:dyDescent="0.25"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</row>
    <row r="187" spans="12:38" x14ac:dyDescent="0.25"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</row>
    <row r="188" spans="12:38" x14ac:dyDescent="0.25"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</row>
    <row r="189" spans="12:38" x14ac:dyDescent="0.25"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</row>
    <row r="190" spans="12:38" x14ac:dyDescent="0.25"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</row>
    <row r="191" spans="12:38" x14ac:dyDescent="0.25"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</row>
    <row r="192" spans="12:38" x14ac:dyDescent="0.25"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</row>
    <row r="193" spans="20:36" x14ac:dyDescent="0.25"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</row>
    <row r="194" spans="20:36" x14ac:dyDescent="0.25"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</row>
    <row r="195" spans="20:36" x14ac:dyDescent="0.25"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</row>
    <row r="196" spans="20:36" x14ac:dyDescent="0.25"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</row>
    <row r="197" spans="20:36" x14ac:dyDescent="0.25"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</row>
    <row r="198" spans="20:36" x14ac:dyDescent="0.25"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</row>
    <row r="199" spans="20:36" x14ac:dyDescent="0.25"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</row>
    <row r="200" spans="20:36" x14ac:dyDescent="0.25"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</row>
    <row r="201" spans="20:36" x14ac:dyDescent="0.25"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</row>
    <row r="202" spans="20:36" x14ac:dyDescent="0.25"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</row>
    <row r="203" spans="20:36" x14ac:dyDescent="0.25"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</row>
    <row r="204" spans="20:36" x14ac:dyDescent="0.25"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</row>
    <row r="205" spans="20:36" x14ac:dyDescent="0.25"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</row>
    <row r="206" spans="20:36" x14ac:dyDescent="0.25"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140625" style="59" customWidth="1"/>
    <col min="3" max="3" width="24.140625" style="60" customWidth="1"/>
    <col min="4" max="4" width="10.5703125" style="74" customWidth="1"/>
    <col min="5" max="5" width="8.85546875" style="74" customWidth="1"/>
    <col min="6" max="6" width="0.7109375" style="30" customWidth="1"/>
    <col min="7" max="11" width="5.28515625" style="60" customWidth="1"/>
    <col min="12" max="12" width="6.7109375" style="60" customWidth="1"/>
    <col min="13" max="16" width="5.28515625" style="60" customWidth="1"/>
    <col min="17" max="21" width="6.7109375" style="95" customWidth="1"/>
    <col min="22" max="22" width="10.5703125" style="60" customWidth="1"/>
    <col min="23" max="23" width="23.85546875" style="74" customWidth="1"/>
    <col min="24" max="24" width="10.28515625" style="60" customWidth="1"/>
    <col min="25" max="30" width="9.140625" style="3"/>
    <col min="257" max="257" width="1.28515625" customWidth="1"/>
    <col min="258" max="258" width="30.140625" customWidth="1"/>
    <col min="259" max="259" width="24.1406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5.7109375" customWidth="1"/>
    <col min="269" max="277" width="5.28515625" customWidth="1"/>
    <col min="278" max="278" width="10.5703125" customWidth="1"/>
    <col min="279" max="279" width="22.5703125" customWidth="1"/>
    <col min="280" max="280" width="10.28515625" customWidth="1"/>
    <col min="513" max="513" width="1.28515625" customWidth="1"/>
    <col min="514" max="514" width="30.140625" customWidth="1"/>
    <col min="515" max="515" width="24.1406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5.7109375" customWidth="1"/>
    <col min="525" max="533" width="5.28515625" customWidth="1"/>
    <col min="534" max="534" width="10.5703125" customWidth="1"/>
    <col min="535" max="535" width="22.5703125" customWidth="1"/>
    <col min="536" max="536" width="10.28515625" customWidth="1"/>
    <col min="769" max="769" width="1.28515625" customWidth="1"/>
    <col min="770" max="770" width="30.140625" customWidth="1"/>
    <col min="771" max="771" width="24.1406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5.7109375" customWidth="1"/>
    <col min="781" max="789" width="5.28515625" customWidth="1"/>
    <col min="790" max="790" width="10.5703125" customWidth="1"/>
    <col min="791" max="791" width="22.5703125" customWidth="1"/>
    <col min="792" max="792" width="10.28515625" customWidth="1"/>
    <col min="1025" max="1025" width="1.28515625" customWidth="1"/>
    <col min="1026" max="1026" width="30.140625" customWidth="1"/>
    <col min="1027" max="1027" width="24.1406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5.7109375" customWidth="1"/>
    <col min="1037" max="1045" width="5.28515625" customWidth="1"/>
    <col min="1046" max="1046" width="10.5703125" customWidth="1"/>
    <col min="1047" max="1047" width="22.5703125" customWidth="1"/>
    <col min="1048" max="1048" width="10.28515625" customWidth="1"/>
    <col min="1281" max="1281" width="1.28515625" customWidth="1"/>
    <col min="1282" max="1282" width="30.140625" customWidth="1"/>
    <col min="1283" max="1283" width="24.1406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5.7109375" customWidth="1"/>
    <col min="1293" max="1301" width="5.28515625" customWidth="1"/>
    <col min="1302" max="1302" width="10.5703125" customWidth="1"/>
    <col min="1303" max="1303" width="22.5703125" customWidth="1"/>
    <col min="1304" max="1304" width="10.28515625" customWidth="1"/>
    <col min="1537" max="1537" width="1.28515625" customWidth="1"/>
    <col min="1538" max="1538" width="30.140625" customWidth="1"/>
    <col min="1539" max="1539" width="24.1406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5.7109375" customWidth="1"/>
    <col min="1549" max="1557" width="5.28515625" customWidth="1"/>
    <col min="1558" max="1558" width="10.5703125" customWidth="1"/>
    <col min="1559" max="1559" width="22.5703125" customWidth="1"/>
    <col min="1560" max="1560" width="10.28515625" customWidth="1"/>
    <col min="1793" max="1793" width="1.28515625" customWidth="1"/>
    <col min="1794" max="1794" width="30.140625" customWidth="1"/>
    <col min="1795" max="1795" width="24.1406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5.7109375" customWidth="1"/>
    <col min="1805" max="1813" width="5.28515625" customWidth="1"/>
    <col min="1814" max="1814" width="10.5703125" customWidth="1"/>
    <col min="1815" max="1815" width="22.5703125" customWidth="1"/>
    <col min="1816" max="1816" width="10.28515625" customWidth="1"/>
    <col min="2049" max="2049" width="1.28515625" customWidth="1"/>
    <col min="2050" max="2050" width="30.140625" customWidth="1"/>
    <col min="2051" max="2051" width="24.1406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5.7109375" customWidth="1"/>
    <col min="2061" max="2069" width="5.28515625" customWidth="1"/>
    <col min="2070" max="2070" width="10.5703125" customWidth="1"/>
    <col min="2071" max="2071" width="22.5703125" customWidth="1"/>
    <col min="2072" max="2072" width="10.28515625" customWidth="1"/>
    <col min="2305" max="2305" width="1.28515625" customWidth="1"/>
    <col min="2306" max="2306" width="30.140625" customWidth="1"/>
    <col min="2307" max="2307" width="24.1406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5.7109375" customWidth="1"/>
    <col min="2317" max="2325" width="5.28515625" customWidth="1"/>
    <col min="2326" max="2326" width="10.5703125" customWidth="1"/>
    <col min="2327" max="2327" width="22.5703125" customWidth="1"/>
    <col min="2328" max="2328" width="10.28515625" customWidth="1"/>
    <col min="2561" max="2561" width="1.28515625" customWidth="1"/>
    <col min="2562" max="2562" width="30.140625" customWidth="1"/>
    <col min="2563" max="2563" width="24.1406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5.7109375" customWidth="1"/>
    <col min="2573" max="2581" width="5.28515625" customWidth="1"/>
    <col min="2582" max="2582" width="10.5703125" customWidth="1"/>
    <col min="2583" max="2583" width="22.5703125" customWidth="1"/>
    <col min="2584" max="2584" width="10.28515625" customWidth="1"/>
    <col min="2817" max="2817" width="1.28515625" customWidth="1"/>
    <col min="2818" max="2818" width="30.140625" customWidth="1"/>
    <col min="2819" max="2819" width="24.1406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5.7109375" customWidth="1"/>
    <col min="2829" max="2837" width="5.28515625" customWidth="1"/>
    <col min="2838" max="2838" width="10.5703125" customWidth="1"/>
    <col min="2839" max="2839" width="22.5703125" customWidth="1"/>
    <col min="2840" max="2840" width="10.28515625" customWidth="1"/>
    <col min="3073" max="3073" width="1.28515625" customWidth="1"/>
    <col min="3074" max="3074" width="30.140625" customWidth="1"/>
    <col min="3075" max="3075" width="24.1406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5.7109375" customWidth="1"/>
    <col min="3085" max="3093" width="5.28515625" customWidth="1"/>
    <col min="3094" max="3094" width="10.5703125" customWidth="1"/>
    <col min="3095" max="3095" width="22.5703125" customWidth="1"/>
    <col min="3096" max="3096" width="10.28515625" customWidth="1"/>
    <col min="3329" max="3329" width="1.28515625" customWidth="1"/>
    <col min="3330" max="3330" width="30.140625" customWidth="1"/>
    <col min="3331" max="3331" width="24.1406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5.7109375" customWidth="1"/>
    <col min="3341" max="3349" width="5.28515625" customWidth="1"/>
    <col min="3350" max="3350" width="10.5703125" customWidth="1"/>
    <col min="3351" max="3351" width="22.5703125" customWidth="1"/>
    <col min="3352" max="3352" width="10.28515625" customWidth="1"/>
    <col min="3585" max="3585" width="1.28515625" customWidth="1"/>
    <col min="3586" max="3586" width="30.140625" customWidth="1"/>
    <col min="3587" max="3587" width="24.1406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5.7109375" customWidth="1"/>
    <col min="3597" max="3605" width="5.28515625" customWidth="1"/>
    <col min="3606" max="3606" width="10.5703125" customWidth="1"/>
    <col min="3607" max="3607" width="22.5703125" customWidth="1"/>
    <col min="3608" max="3608" width="10.28515625" customWidth="1"/>
    <col min="3841" max="3841" width="1.28515625" customWidth="1"/>
    <col min="3842" max="3842" width="30.140625" customWidth="1"/>
    <col min="3843" max="3843" width="24.1406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5.7109375" customWidth="1"/>
    <col min="3853" max="3861" width="5.28515625" customWidth="1"/>
    <col min="3862" max="3862" width="10.5703125" customWidth="1"/>
    <col min="3863" max="3863" width="22.5703125" customWidth="1"/>
    <col min="3864" max="3864" width="10.28515625" customWidth="1"/>
    <col min="4097" max="4097" width="1.28515625" customWidth="1"/>
    <col min="4098" max="4098" width="30.140625" customWidth="1"/>
    <col min="4099" max="4099" width="24.1406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5.7109375" customWidth="1"/>
    <col min="4109" max="4117" width="5.28515625" customWidth="1"/>
    <col min="4118" max="4118" width="10.5703125" customWidth="1"/>
    <col min="4119" max="4119" width="22.5703125" customWidth="1"/>
    <col min="4120" max="4120" width="10.28515625" customWidth="1"/>
    <col min="4353" max="4353" width="1.28515625" customWidth="1"/>
    <col min="4354" max="4354" width="30.140625" customWidth="1"/>
    <col min="4355" max="4355" width="24.1406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5.7109375" customWidth="1"/>
    <col min="4365" max="4373" width="5.28515625" customWidth="1"/>
    <col min="4374" max="4374" width="10.5703125" customWidth="1"/>
    <col min="4375" max="4375" width="22.5703125" customWidth="1"/>
    <col min="4376" max="4376" width="10.28515625" customWidth="1"/>
    <col min="4609" max="4609" width="1.28515625" customWidth="1"/>
    <col min="4610" max="4610" width="30.140625" customWidth="1"/>
    <col min="4611" max="4611" width="24.1406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5.7109375" customWidth="1"/>
    <col min="4621" max="4629" width="5.28515625" customWidth="1"/>
    <col min="4630" max="4630" width="10.5703125" customWidth="1"/>
    <col min="4631" max="4631" width="22.5703125" customWidth="1"/>
    <col min="4632" max="4632" width="10.28515625" customWidth="1"/>
    <col min="4865" max="4865" width="1.28515625" customWidth="1"/>
    <col min="4866" max="4866" width="30.140625" customWidth="1"/>
    <col min="4867" max="4867" width="24.1406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5.7109375" customWidth="1"/>
    <col min="4877" max="4885" width="5.28515625" customWidth="1"/>
    <col min="4886" max="4886" width="10.5703125" customWidth="1"/>
    <col min="4887" max="4887" width="22.5703125" customWidth="1"/>
    <col min="4888" max="4888" width="10.28515625" customWidth="1"/>
    <col min="5121" max="5121" width="1.28515625" customWidth="1"/>
    <col min="5122" max="5122" width="30.140625" customWidth="1"/>
    <col min="5123" max="5123" width="24.1406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5.7109375" customWidth="1"/>
    <col min="5133" max="5141" width="5.28515625" customWidth="1"/>
    <col min="5142" max="5142" width="10.5703125" customWidth="1"/>
    <col min="5143" max="5143" width="22.5703125" customWidth="1"/>
    <col min="5144" max="5144" width="10.28515625" customWidth="1"/>
    <col min="5377" max="5377" width="1.28515625" customWidth="1"/>
    <col min="5378" max="5378" width="30.140625" customWidth="1"/>
    <col min="5379" max="5379" width="24.1406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5.7109375" customWidth="1"/>
    <col min="5389" max="5397" width="5.28515625" customWidth="1"/>
    <col min="5398" max="5398" width="10.5703125" customWidth="1"/>
    <col min="5399" max="5399" width="22.5703125" customWidth="1"/>
    <col min="5400" max="5400" width="10.28515625" customWidth="1"/>
    <col min="5633" max="5633" width="1.28515625" customWidth="1"/>
    <col min="5634" max="5634" width="30.140625" customWidth="1"/>
    <col min="5635" max="5635" width="24.1406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5.7109375" customWidth="1"/>
    <col min="5645" max="5653" width="5.28515625" customWidth="1"/>
    <col min="5654" max="5654" width="10.5703125" customWidth="1"/>
    <col min="5655" max="5655" width="22.5703125" customWidth="1"/>
    <col min="5656" max="5656" width="10.28515625" customWidth="1"/>
    <col min="5889" max="5889" width="1.28515625" customWidth="1"/>
    <col min="5890" max="5890" width="30.140625" customWidth="1"/>
    <col min="5891" max="5891" width="24.1406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5.7109375" customWidth="1"/>
    <col min="5901" max="5909" width="5.28515625" customWidth="1"/>
    <col min="5910" max="5910" width="10.5703125" customWidth="1"/>
    <col min="5911" max="5911" width="22.5703125" customWidth="1"/>
    <col min="5912" max="5912" width="10.28515625" customWidth="1"/>
    <col min="6145" max="6145" width="1.28515625" customWidth="1"/>
    <col min="6146" max="6146" width="30.140625" customWidth="1"/>
    <col min="6147" max="6147" width="24.1406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5.7109375" customWidth="1"/>
    <col min="6157" max="6165" width="5.28515625" customWidth="1"/>
    <col min="6166" max="6166" width="10.5703125" customWidth="1"/>
    <col min="6167" max="6167" width="22.5703125" customWidth="1"/>
    <col min="6168" max="6168" width="10.28515625" customWidth="1"/>
    <col min="6401" max="6401" width="1.28515625" customWidth="1"/>
    <col min="6402" max="6402" width="30.140625" customWidth="1"/>
    <col min="6403" max="6403" width="24.1406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5.7109375" customWidth="1"/>
    <col min="6413" max="6421" width="5.28515625" customWidth="1"/>
    <col min="6422" max="6422" width="10.5703125" customWidth="1"/>
    <col min="6423" max="6423" width="22.5703125" customWidth="1"/>
    <col min="6424" max="6424" width="10.28515625" customWidth="1"/>
    <col min="6657" max="6657" width="1.28515625" customWidth="1"/>
    <col min="6658" max="6658" width="30.140625" customWidth="1"/>
    <col min="6659" max="6659" width="24.1406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5.7109375" customWidth="1"/>
    <col min="6669" max="6677" width="5.28515625" customWidth="1"/>
    <col min="6678" max="6678" width="10.5703125" customWidth="1"/>
    <col min="6679" max="6679" width="22.5703125" customWidth="1"/>
    <col min="6680" max="6680" width="10.28515625" customWidth="1"/>
    <col min="6913" max="6913" width="1.28515625" customWidth="1"/>
    <col min="6914" max="6914" width="30.140625" customWidth="1"/>
    <col min="6915" max="6915" width="24.1406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5.7109375" customWidth="1"/>
    <col min="6925" max="6933" width="5.28515625" customWidth="1"/>
    <col min="6934" max="6934" width="10.5703125" customWidth="1"/>
    <col min="6935" max="6935" width="22.5703125" customWidth="1"/>
    <col min="6936" max="6936" width="10.28515625" customWidth="1"/>
    <col min="7169" max="7169" width="1.28515625" customWidth="1"/>
    <col min="7170" max="7170" width="30.140625" customWidth="1"/>
    <col min="7171" max="7171" width="24.1406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5.7109375" customWidth="1"/>
    <col min="7181" max="7189" width="5.28515625" customWidth="1"/>
    <col min="7190" max="7190" width="10.5703125" customWidth="1"/>
    <col min="7191" max="7191" width="22.5703125" customWidth="1"/>
    <col min="7192" max="7192" width="10.28515625" customWidth="1"/>
    <col min="7425" max="7425" width="1.28515625" customWidth="1"/>
    <col min="7426" max="7426" width="30.140625" customWidth="1"/>
    <col min="7427" max="7427" width="24.1406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5.7109375" customWidth="1"/>
    <col min="7437" max="7445" width="5.28515625" customWidth="1"/>
    <col min="7446" max="7446" width="10.5703125" customWidth="1"/>
    <col min="7447" max="7447" width="22.5703125" customWidth="1"/>
    <col min="7448" max="7448" width="10.28515625" customWidth="1"/>
    <col min="7681" max="7681" width="1.28515625" customWidth="1"/>
    <col min="7682" max="7682" width="30.140625" customWidth="1"/>
    <col min="7683" max="7683" width="24.1406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5.7109375" customWidth="1"/>
    <col min="7693" max="7701" width="5.28515625" customWidth="1"/>
    <col min="7702" max="7702" width="10.5703125" customWidth="1"/>
    <col min="7703" max="7703" width="22.5703125" customWidth="1"/>
    <col min="7704" max="7704" width="10.28515625" customWidth="1"/>
    <col min="7937" max="7937" width="1.28515625" customWidth="1"/>
    <col min="7938" max="7938" width="30.140625" customWidth="1"/>
    <col min="7939" max="7939" width="24.1406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5.7109375" customWidth="1"/>
    <col min="7949" max="7957" width="5.28515625" customWidth="1"/>
    <col min="7958" max="7958" width="10.5703125" customWidth="1"/>
    <col min="7959" max="7959" width="22.5703125" customWidth="1"/>
    <col min="7960" max="7960" width="10.28515625" customWidth="1"/>
    <col min="8193" max="8193" width="1.28515625" customWidth="1"/>
    <col min="8194" max="8194" width="30.140625" customWidth="1"/>
    <col min="8195" max="8195" width="24.1406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5.7109375" customWidth="1"/>
    <col min="8205" max="8213" width="5.28515625" customWidth="1"/>
    <col min="8214" max="8214" width="10.5703125" customWidth="1"/>
    <col min="8215" max="8215" width="22.5703125" customWidth="1"/>
    <col min="8216" max="8216" width="10.28515625" customWidth="1"/>
    <col min="8449" max="8449" width="1.28515625" customWidth="1"/>
    <col min="8450" max="8450" width="30.140625" customWidth="1"/>
    <col min="8451" max="8451" width="24.1406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5.7109375" customWidth="1"/>
    <col min="8461" max="8469" width="5.28515625" customWidth="1"/>
    <col min="8470" max="8470" width="10.5703125" customWidth="1"/>
    <col min="8471" max="8471" width="22.5703125" customWidth="1"/>
    <col min="8472" max="8472" width="10.28515625" customWidth="1"/>
    <col min="8705" max="8705" width="1.28515625" customWidth="1"/>
    <col min="8706" max="8706" width="30.140625" customWidth="1"/>
    <col min="8707" max="8707" width="24.1406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5.7109375" customWidth="1"/>
    <col min="8717" max="8725" width="5.28515625" customWidth="1"/>
    <col min="8726" max="8726" width="10.5703125" customWidth="1"/>
    <col min="8727" max="8727" width="22.5703125" customWidth="1"/>
    <col min="8728" max="8728" width="10.28515625" customWidth="1"/>
    <col min="8961" max="8961" width="1.28515625" customWidth="1"/>
    <col min="8962" max="8962" width="30.140625" customWidth="1"/>
    <col min="8963" max="8963" width="24.1406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5.7109375" customWidth="1"/>
    <col min="8973" max="8981" width="5.28515625" customWidth="1"/>
    <col min="8982" max="8982" width="10.5703125" customWidth="1"/>
    <col min="8983" max="8983" width="22.5703125" customWidth="1"/>
    <col min="8984" max="8984" width="10.28515625" customWidth="1"/>
    <col min="9217" max="9217" width="1.28515625" customWidth="1"/>
    <col min="9218" max="9218" width="30.140625" customWidth="1"/>
    <col min="9219" max="9219" width="24.1406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5.7109375" customWidth="1"/>
    <col min="9229" max="9237" width="5.28515625" customWidth="1"/>
    <col min="9238" max="9238" width="10.5703125" customWidth="1"/>
    <col min="9239" max="9239" width="22.5703125" customWidth="1"/>
    <col min="9240" max="9240" width="10.28515625" customWidth="1"/>
    <col min="9473" max="9473" width="1.28515625" customWidth="1"/>
    <col min="9474" max="9474" width="30.140625" customWidth="1"/>
    <col min="9475" max="9475" width="24.1406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5.7109375" customWidth="1"/>
    <col min="9485" max="9493" width="5.28515625" customWidth="1"/>
    <col min="9494" max="9494" width="10.5703125" customWidth="1"/>
    <col min="9495" max="9495" width="22.5703125" customWidth="1"/>
    <col min="9496" max="9496" width="10.28515625" customWidth="1"/>
    <col min="9729" max="9729" width="1.28515625" customWidth="1"/>
    <col min="9730" max="9730" width="30.140625" customWidth="1"/>
    <col min="9731" max="9731" width="24.1406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5.7109375" customWidth="1"/>
    <col min="9741" max="9749" width="5.28515625" customWidth="1"/>
    <col min="9750" max="9750" width="10.5703125" customWidth="1"/>
    <col min="9751" max="9751" width="22.5703125" customWidth="1"/>
    <col min="9752" max="9752" width="10.28515625" customWidth="1"/>
    <col min="9985" max="9985" width="1.28515625" customWidth="1"/>
    <col min="9986" max="9986" width="30.140625" customWidth="1"/>
    <col min="9987" max="9987" width="24.1406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5.7109375" customWidth="1"/>
    <col min="9997" max="10005" width="5.28515625" customWidth="1"/>
    <col min="10006" max="10006" width="10.5703125" customWidth="1"/>
    <col min="10007" max="10007" width="22.5703125" customWidth="1"/>
    <col min="10008" max="10008" width="10.28515625" customWidth="1"/>
    <col min="10241" max="10241" width="1.28515625" customWidth="1"/>
    <col min="10242" max="10242" width="30.140625" customWidth="1"/>
    <col min="10243" max="10243" width="24.1406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5.7109375" customWidth="1"/>
    <col min="10253" max="10261" width="5.28515625" customWidth="1"/>
    <col min="10262" max="10262" width="10.5703125" customWidth="1"/>
    <col min="10263" max="10263" width="22.5703125" customWidth="1"/>
    <col min="10264" max="10264" width="10.28515625" customWidth="1"/>
    <col min="10497" max="10497" width="1.28515625" customWidth="1"/>
    <col min="10498" max="10498" width="30.140625" customWidth="1"/>
    <col min="10499" max="10499" width="24.1406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5.7109375" customWidth="1"/>
    <col min="10509" max="10517" width="5.28515625" customWidth="1"/>
    <col min="10518" max="10518" width="10.5703125" customWidth="1"/>
    <col min="10519" max="10519" width="22.5703125" customWidth="1"/>
    <col min="10520" max="10520" width="10.28515625" customWidth="1"/>
    <col min="10753" max="10753" width="1.28515625" customWidth="1"/>
    <col min="10754" max="10754" width="30.140625" customWidth="1"/>
    <col min="10755" max="10755" width="24.1406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5.7109375" customWidth="1"/>
    <col min="10765" max="10773" width="5.28515625" customWidth="1"/>
    <col min="10774" max="10774" width="10.5703125" customWidth="1"/>
    <col min="10775" max="10775" width="22.5703125" customWidth="1"/>
    <col min="10776" max="10776" width="10.28515625" customWidth="1"/>
    <col min="11009" max="11009" width="1.28515625" customWidth="1"/>
    <col min="11010" max="11010" width="30.140625" customWidth="1"/>
    <col min="11011" max="11011" width="24.1406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5.7109375" customWidth="1"/>
    <col min="11021" max="11029" width="5.28515625" customWidth="1"/>
    <col min="11030" max="11030" width="10.5703125" customWidth="1"/>
    <col min="11031" max="11031" width="22.5703125" customWidth="1"/>
    <col min="11032" max="11032" width="10.28515625" customWidth="1"/>
    <col min="11265" max="11265" width="1.28515625" customWidth="1"/>
    <col min="11266" max="11266" width="30.140625" customWidth="1"/>
    <col min="11267" max="11267" width="24.1406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5.7109375" customWidth="1"/>
    <col min="11277" max="11285" width="5.28515625" customWidth="1"/>
    <col min="11286" max="11286" width="10.5703125" customWidth="1"/>
    <col min="11287" max="11287" width="22.5703125" customWidth="1"/>
    <col min="11288" max="11288" width="10.28515625" customWidth="1"/>
    <col min="11521" max="11521" width="1.28515625" customWidth="1"/>
    <col min="11522" max="11522" width="30.140625" customWidth="1"/>
    <col min="11523" max="11523" width="24.1406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5.7109375" customWidth="1"/>
    <col min="11533" max="11541" width="5.28515625" customWidth="1"/>
    <col min="11542" max="11542" width="10.5703125" customWidth="1"/>
    <col min="11543" max="11543" width="22.5703125" customWidth="1"/>
    <col min="11544" max="11544" width="10.28515625" customWidth="1"/>
    <col min="11777" max="11777" width="1.28515625" customWidth="1"/>
    <col min="11778" max="11778" width="30.140625" customWidth="1"/>
    <col min="11779" max="11779" width="24.1406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5.7109375" customWidth="1"/>
    <col min="11789" max="11797" width="5.28515625" customWidth="1"/>
    <col min="11798" max="11798" width="10.5703125" customWidth="1"/>
    <col min="11799" max="11799" width="22.5703125" customWidth="1"/>
    <col min="11800" max="11800" width="10.28515625" customWidth="1"/>
    <col min="12033" max="12033" width="1.28515625" customWidth="1"/>
    <col min="12034" max="12034" width="30.140625" customWidth="1"/>
    <col min="12035" max="12035" width="24.1406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5.7109375" customWidth="1"/>
    <col min="12045" max="12053" width="5.28515625" customWidth="1"/>
    <col min="12054" max="12054" width="10.5703125" customWidth="1"/>
    <col min="12055" max="12055" width="22.5703125" customWidth="1"/>
    <col min="12056" max="12056" width="10.28515625" customWidth="1"/>
    <col min="12289" max="12289" width="1.28515625" customWidth="1"/>
    <col min="12290" max="12290" width="30.140625" customWidth="1"/>
    <col min="12291" max="12291" width="24.1406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5.7109375" customWidth="1"/>
    <col min="12301" max="12309" width="5.28515625" customWidth="1"/>
    <col min="12310" max="12310" width="10.5703125" customWidth="1"/>
    <col min="12311" max="12311" width="22.5703125" customWidth="1"/>
    <col min="12312" max="12312" width="10.28515625" customWidth="1"/>
    <col min="12545" max="12545" width="1.28515625" customWidth="1"/>
    <col min="12546" max="12546" width="30.140625" customWidth="1"/>
    <col min="12547" max="12547" width="24.1406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5.7109375" customWidth="1"/>
    <col min="12557" max="12565" width="5.28515625" customWidth="1"/>
    <col min="12566" max="12566" width="10.5703125" customWidth="1"/>
    <col min="12567" max="12567" width="22.5703125" customWidth="1"/>
    <col min="12568" max="12568" width="10.28515625" customWidth="1"/>
    <col min="12801" max="12801" width="1.28515625" customWidth="1"/>
    <col min="12802" max="12802" width="30.140625" customWidth="1"/>
    <col min="12803" max="12803" width="24.1406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5.7109375" customWidth="1"/>
    <col min="12813" max="12821" width="5.28515625" customWidth="1"/>
    <col min="12822" max="12822" width="10.5703125" customWidth="1"/>
    <col min="12823" max="12823" width="22.5703125" customWidth="1"/>
    <col min="12824" max="12824" width="10.28515625" customWidth="1"/>
    <col min="13057" max="13057" width="1.28515625" customWidth="1"/>
    <col min="13058" max="13058" width="30.140625" customWidth="1"/>
    <col min="13059" max="13059" width="24.1406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5.7109375" customWidth="1"/>
    <col min="13069" max="13077" width="5.28515625" customWidth="1"/>
    <col min="13078" max="13078" width="10.5703125" customWidth="1"/>
    <col min="13079" max="13079" width="22.5703125" customWidth="1"/>
    <col min="13080" max="13080" width="10.28515625" customWidth="1"/>
    <col min="13313" max="13313" width="1.28515625" customWidth="1"/>
    <col min="13314" max="13314" width="30.140625" customWidth="1"/>
    <col min="13315" max="13315" width="24.1406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5.7109375" customWidth="1"/>
    <col min="13325" max="13333" width="5.28515625" customWidth="1"/>
    <col min="13334" max="13334" width="10.5703125" customWidth="1"/>
    <col min="13335" max="13335" width="22.5703125" customWidth="1"/>
    <col min="13336" max="13336" width="10.28515625" customWidth="1"/>
    <col min="13569" max="13569" width="1.28515625" customWidth="1"/>
    <col min="13570" max="13570" width="30.140625" customWidth="1"/>
    <col min="13571" max="13571" width="24.1406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5.7109375" customWidth="1"/>
    <col min="13581" max="13589" width="5.28515625" customWidth="1"/>
    <col min="13590" max="13590" width="10.5703125" customWidth="1"/>
    <col min="13591" max="13591" width="22.5703125" customWidth="1"/>
    <col min="13592" max="13592" width="10.28515625" customWidth="1"/>
    <col min="13825" max="13825" width="1.28515625" customWidth="1"/>
    <col min="13826" max="13826" width="30.140625" customWidth="1"/>
    <col min="13827" max="13827" width="24.1406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5.7109375" customWidth="1"/>
    <col min="13837" max="13845" width="5.28515625" customWidth="1"/>
    <col min="13846" max="13846" width="10.5703125" customWidth="1"/>
    <col min="13847" max="13847" width="22.5703125" customWidth="1"/>
    <col min="13848" max="13848" width="10.28515625" customWidth="1"/>
    <col min="14081" max="14081" width="1.28515625" customWidth="1"/>
    <col min="14082" max="14082" width="30.140625" customWidth="1"/>
    <col min="14083" max="14083" width="24.1406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5.7109375" customWidth="1"/>
    <col min="14093" max="14101" width="5.28515625" customWidth="1"/>
    <col min="14102" max="14102" width="10.5703125" customWidth="1"/>
    <col min="14103" max="14103" width="22.5703125" customWidth="1"/>
    <col min="14104" max="14104" width="10.28515625" customWidth="1"/>
    <col min="14337" max="14337" width="1.28515625" customWidth="1"/>
    <col min="14338" max="14338" width="30.140625" customWidth="1"/>
    <col min="14339" max="14339" width="24.1406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5.7109375" customWidth="1"/>
    <col min="14349" max="14357" width="5.28515625" customWidth="1"/>
    <col min="14358" max="14358" width="10.5703125" customWidth="1"/>
    <col min="14359" max="14359" width="22.5703125" customWidth="1"/>
    <col min="14360" max="14360" width="10.28515625" customWidth="1"/>
    <col min="14593" max="14593" width="1.28515625" customWidth="1"/>
    <col min="14594" max="14594" width="30.140625" customWidth="1"/>
    <col min="14595" max="14595" width="24.1406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5.7109375" customWidth="1"/>
    <col min="14605" max="14613" width="5.28515625" customWidth="1"/>
    <col min="14614" max="14614" width="10.5703125" customWidth="1"/>
    <col min="14615" max="14615" width="22.5703125" customWidth="1"/>
    <col min="14616" max="14616" width="10.28515625" customWidth="1"/>
    <col min="14849" max="14849" width="1.28515625" customWidth="1"/>
    <col min="14850" max="14850" width="30.140625" customWidth="1"/>
    <col min="14851" max="14851" width="24.1406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5.7109375" customWidth="1"/>
    <col min="14861" max="14869" width="5.28515625" customWidth="1"/>
    <col min="14870" max="14870" width="10.5703125" customWidth="1"/>
    <col min="14871" max="14871" width="22.5703125" customWidth="1"/>
    <col min="14872" max="14872" width="10.28515625" customWidth="1"/>
    <col min="15105" max="15105" width="1.28515625" customWidth="1"/>
    <col min="15106" max="15106" width="30.140625" customWidth="1"/>
    <col min="15107" max="15107" width="24.1406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5.7109375" customWidth="1"/>
    <col min="15117" max="15125" width="5.28515625" customWidth="1"/>
    <col min="15126" max="15126" width="10.5703125" customWidth="1"/>
    <col min="15127" max="15127" width="22.5703125" customWidth="1"/>
    <col min="15128" max="15128" width="10.28515625" customWidth="1"/>
    <col min="15361" max="15361" width="1.28515625" customWidth="1"/>
    <col min="15362" max="15362" width="30.140625" customWidth="1"/>
    <col min="15363" max="15363" width="24.1406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5.7109375" customWidth="1"/>
    <col min="15373" max="15381" width="5.28515625" customWidth="1"/>
    <col min="15382" max="15382" width="10.5703125" customWidth="1"/>
    <col min="15383" max="15383" width="22.5703125" customWidth="1"/>
    <col min="15384" max="15384" width="10.28515625" customWidth="1"/>
    <col min="15617" max="15617" width="1.28515625" customWidth="1"/>
    <col min="15618" max="15618" width="30.140625" customWidth="1"/>
    <col min="15619" max="15619" width="24.1406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5.7109375" customWidth="1"/>
    <col min="15629" max="15637" width="5.28515625" customWidth="1"/>
    <col min="15638" max="15638" width="10.5703125" customWidth="1"/>
    <col min="15639" max="15639" width="22.5703125" customWidth="1"/>
    <col min="15640" max="15640" width="10.28515625" customWidth="1"/>
    <col min="15873" max="15873" width="1.28515625" customWidth="1"/>
    <col min="15874" max="15874" width="30.140625" customWidth="1"/>
    <col min="15875" max="15875" width="24.1406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5.7109375" customWidth="1"/>
    <col min="15885" max="15893" width="5.28515625" customWidth="1"/>
    <col min="15894" max="15894" width="10.5703125" customWidth="1"/>
    <col min="15895" max="15895" width="22.5703125" customWidth="1"/>
    <col min="15896" max="15896" width="10.28515625" customWidth="1"/>
    <col min="16129" max="16129" width="1.28515625" customWidth="1"/>
    <col min="16130" max="16130" width="30.140625" customWidth="1"/>
    <col min="16131" max="16131" width="24.1406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5.7109375" customWidth="1"/>
    <col min="16141" max="16149" width="5.28515625" customWidth="1"/>
    <col min="16150" max="16150" width="10.5703125" customWidth="1"/>
    <col min="16151" max="16151" width="22.5703125" customWidth="1"/>
    <col min="16152" max="16152" width="10.28515625" customWidth="1"/>
  </cols>
  <sheetData>
    <row r="1" spans="1:30" ht="18.75" x14ac:dyDescent="0.3">
      <c r="A1" s="8"/>
      <c r="B1" s="76" t="s">
        <v>47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92"/>
      <c r="R1" s="92"/>
      <c r="S1" s="92"/>
      <c r="T1" s="92"/>
      <c r="U1" s="92"/>
      <c r="V1" s="120"/>
      <c r="W1" s="64"/>
      <c r="X1" s="63"/>
      <c r="Y1" s="65"/>
      <c r="Z1" s="65"/>
      <c r="AA1" s="65"/>
      <c r="AB1" s="65"/>
      <c r="AC1" s="65"/>
      <c r="AD1" s="65"/>
    </row>
    <row r="2" spans="1:30" ht="15.75" x14ac:dyDescent="0.25">
      <c r="A2" s="8"/>
      <c r="B2" s="121" t="s">
        <v>96</v>
      </c>
      <c r="C2" s="103" t="s">
        <v>97</v>
      </c>
      <c r="D2" s="11"/>
      <c r="E2" s="11"/>
      <c r="F2" s="104"/>
      <c r="G2" s="66"/>
      <c r="H2" s="11"/>
      <c r="I2" s="11"/>
      <c r="J2" s="11"/>
      <c r="K2" s="11"/>
      <c r="L2" s="11"/>
      <c r="M2" s="11"/>
      <c r="N2" s="11"/>
      <c r="O2" s="11"/>
      <c r="P2" s="11"/>
      <c r="Q2" s="93"/>
      <c r="R2" s="93"/>
      <c r="S2" s="93"/>
      <c r="T2" s="93"/>
      <c r="U2" s="93"/>
      <c r="V2" s="122"/>
      <c r="W2" s="66"/>
      <c r="X2" s="11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64</v>
      </c>
      <c r="C3" s="22" t="s">
        <v>34</v>
      </c>
      <c r="D3" s="68" t="s">
        <v>35</v>
      </c>
      <c r="E3" s="69" t="s">
        <v>1</v>
      </c>
      <c r="F3" s="24"/>
      <c r="G3" s="70" t="s">
        <v>36</v>
      </c>
      <c r="H3" s="71" t="s">
        <v>37</v>
      </c>
      <c r="I3" s="71" t="s">
        <v>31</v>
      </c>
      <c r="J3" s="17" t="s">
        <v>38</v>
      </c>
      <c r="K3" s="72" t="s">
        <v>39</v>
      </c>
      <c r="L3" s="72" t="s">
        <v>40</v>
      </c>
      <c r="M3" s="70" t="s">
        <v>41</v>
      </c>
      <c r="N3" s="70" t="s">
        <v>30</v>
      </c>
      <c r="O3" s="71" t="s">
        <v>42</v>
      </c>
      <c r="P3" s="70" t="s">
        <v>37</v>
      </c>
      <c r="Q3" s="94" t="s">
        <v>16</v>
      </c>
      <c r="R3" s="94">
        <v>1</v>
      </c>
      <c r="S3" s="94">
        <v>2</v>
      </c>
      <c r="T3" s="94">
        <v>3</v>
      </c>
      <c r="U3" s="94" t="s">
        <v>43</v>
      </c>
      <c r="V3" s="17" t="s">
        <v>21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23"/>
      <c r="B4" s="123" t="s">
        <v>121</v>
      </c>
      <c r="C4" s="124" t="s">
        <v>122</v>
      </c>
      <c r="D4" s="125" t="s">
        <v>123</v>
      </c>
      <c r="E4" s="126" t="s">
        <v>104</v>
      </c>
      <c r="F4" s="24"/>
      <c r="G4" s="127"/>
      <c r="H4" s="127"/>
      <c r="I4" s="128">
        <v>1</v>
      </c>
      <c r="J4" s="129" t="s">
        <v>85</v>
      </c>
      <c r="K4" s="129">
        <v>6</v>
      </c>
      <c r="L4" s="129"/>
      <c r="M4" s="129">
        <v>1</v>
      </c>
      <c r="N4" s="129"/>
      <c r="O4" s="127"/>
      <c r="P4" s="128">
        <v>2</v>
      </c>
      <c r="Q4" s="131" t="s">
        <v>73</v>
      </c>
      <c r="R4" s="161" t="s">
        <v>73</v>
      </c>
      <c r="S4" s="161"/>
      <c r="T4" s="161"/>
      <c r="U4" s="161"/>
      <c r="V4" s="130">
        <v>0.6</v>
      </c>
      <c r="W4" s="124" t="s">
        <v>124</v>
      </c>
      <c r="X4" s="131" t="s">
        <v>125</v>
      </c>
      <c r="Y4" s="65"/>
      <c r="Z4" s="65"/>
      <c r="AA4" s="65"/>
      <c r="AB4" s="65"/>
      <c r="AC4" s="65"/>
      <c r="AD4" s="65"/>
    </row>
    <row r="5" spans="1:30" x14ac:dyDescent="0.25">
      <c r="A5" s="23"/>
      <c r="B5" s="123" t="s">
        <v>126</v>
      </c>
      <c r="C5" s="124" t="s">
        <v>127</v>
      </c>
      <c r="D5" s="125" t="s">
        <v>123</v>
      </c>
      <c r="E5" s="126" t="s">
        <v>104</v>
      </c>
      <c r="F5" s="24"/>
      <c r="G5" s="127">
        <v>1</v>
      </c>
      <c r="H5" s="128"/>
      <c r="I5" s="127"/>
      <c r="J5" s="129" t="s">
        <v>85</v>
      </c>
      <c r="K5" s="129">
        <v>5</v>
      </c>
      <c r="L5" s="129"/>
      <c r="M5" s="129">
        <v>1</v>
      </c>
      <c r="N5" s="127"/>
      <c r="O5" s="128"/>
      <c r="P5" s="128"/>
      <c r="Q5" s="161" t="s">
        <v>80</v>
      </c>
      <c r="R5" s="161" t="s">
        <v>69</v>
      </c>
      <c r="S5" s="161" t="s">
        <v>154</v>
      </c>
      <c r="T5" s="161"/>
      <c r="U5" s="161"/>
      <c r="V5" s="130">
        <v>0.8</v>
      </c>
      <c r="W5" s="124" t="s">
        <v>128</v>
      </c>
      <c r="X5" s="131" t="s">
        <v>129</v>
      </c>
      <c r="Y5" s="65"/>
      <c r="Z5" s="65"/>
      <c r="AA5" s="65"/>
      <c r="AB5" s="65"/>
      <c r="AC5" s="65"/>
      <c r="AD5" s="65"/>
    </row>
    <row r="6" spans="1:30" x14ac:dyDescent="0.25">
      <c r="A6" s="8"/>
      <c r="B6" s="123" t="s">
        <v>130</v>
      </c>
      <c r="C6" s="124" t="s">
        <v>131</v>
      </c>
      <c r="D6" s="125" t="s">
        <v>123</v>
      </c>
      <c r="E6" s="126" t="s">
        <v>104</v>
      </c>
      <c r="F6" s="24"/>
      <c r="G6" s="127">
        <v>1</v>
      </c>
      <c r="H6" s="127"/>
      <c r="I6" s="128"/>
      <c r="J6" s="129" t="s">
        <v>85</v>
      </c>
      <c r="K6" s="129">
        <v>6</v>
      </c>
      <c r="L6" s="129"/>
      <c r="M6" s="129">
        <v>1</v>
      </c>
      <c r="N6" s="129"/>
      <c r="O6" s="127"/>
      <c r="P6" s="128"/>
      <c r="Q6" s="131" t="s">
        <v>89</v>
      </c>
      <c r="R6" s="161" t="s">
        <v>90</v>
      </c>
      <c r="S6" s="161" t="s">
        <v>68</v>
      </c>
      <c r="T6" s="161" t="s">
        <v>65</v>
      </c>
      <c r="U6" s="161"/>
      <c r="V6" s="130">
        <v>0.25</v>
      </c>
      <c r="W6" s="124" t="s">
        <v>132</v>
      </c>
      <c r="X6" s="131" t="s">
        <v>133</v>
      </c>
      <c r="Y6" s="65"/>
      <c r="Z6" s="65"/>
      <c r="AA6" s="65"/>
      <c r="AB6" s="65"/>
      <c r="AC6" s="65"/>
      <c r="AD6" s="65"/>
    </row>
    <row r="7" spans="1:30" x14ac:dyDescent="0.25">
      <c r="A7" s="8"/>
      <c r="B7" s="123" t="s">
        <v>75</v>
      </c>
      <c r="C7" s="124" t="s">
        <v>76</v>
      </c>
      <c r="D7" s="125" t="s">
        <v>123</v>
      </c>
      <c r="E7" s="126" t="s">
        <v>105</v>
      </c>
      <c r="F7" s="24"/>
      <c r="G7" s="127">
        <v>1</v>
      </c>
      <c r="H7" s="127"/>
      <c r="I7" s="128"/>
      <c r="J7" s="129" t="s">
        <v>85</v>
      </c>
      <c r="K7" s="129">
        <v>7</v>
      </c>
      <c r="L7" s="129"/>
      <c r="M7" s="129">
        <v>1</v>
      </c>
      <c r="N7" s="129"/>
      <c r="O7" s="127"/>
      <c r="P7" s="128"/>
      <c r="Q7" s="131" t="s">
        <v>87</v>
      </c>
      <c r="R7" s="161"/>
      <c r="S7" s="161" t="s">
        <v>68</v>
      </c>
      <c r="T7" s="161" t="s">
        <v>90</v>
      </c>
      <c r="U7" s="161"/>
      <c r="V7" s="130">
        <v>0.33300000000000002</v>
      </c>
      <c r="W7" s="124" t="s">
        <v>134</v>
      </c>
      <c r="X7" s="131" t="s">
        <v>77</v>
      </c>
      <c r="Y7" s="65"/>
      <c r="Z7" s="65"/>
      <c r="AA7" s="65"/>
      <c r="AB7" s="65"/>
      <c r="AC7" s="65"/>
      <c r="AD7" s="65"/>
    </row>
    <row r="8" spans="1:30" x14ac:dyDescent="0.25">
      <c r="A8" s="23"/>
      <c r="B8" s="22" t="s">
        <v>7</v>
      </c>
      <c r="C8" s="17"/>
      <c r="D8" s="16"/>
      <c r="E8" s="99"/>
      <c r="F8" s="106"/>
      <c r="G8" s="18">
        <v>3</v>
      </c>
      <c r="H8" s="18"/>
      <c r="I8" s="18">
        <f>SUM(I4:I6)</f>
        <v>1</v>
      </c>
      <c r="J8" s="17"/>
      <c r="K8" s="17"/>
      <c r="L8" s="17"/>
      <c r="M8" s="18">
        <f>SUM(M4:M7)</f>
        <v>4</v>
      </c>
      <c r="N8" s="18"/>
      <c r="O8" s="18"/>
      <c r="P8" s="18">
        <f>SUM(P4:P7)</f>
        <v>2</v>
      </c>
      <c r="Q8" s="73" t="s">
        <v>155</v>
      </c>
      <c r="R8" s="73" t="s">
        <v>156</v>
      </c>
      <c r="S8" s="73" t="s">
        <v>157</v>
      </c>
      <c r="T8" s="73" t="s">
        <v>86</v>
      </c>
      <c r="U8" s="73"/>
      <c r="V8" s="33">
        <v>0.52900000000000003</v>
      </c>
      <c r="W8" s="100"/>
      <c r="X8" s="73"/>
      <c r="Y8" s="65"/>
      <c r="Z8" s="65"/>
      <c r="AA8" s="65"/>
      <c r="AB8" s="65"/>
      <c r="AC8" s="65"/>
      <c r="AD8" s="65"/>
    </row>
    <row r="9" spans="1:30" x14ac:dyDescent="0.25">
      <c r="A9" s="23"/>
      <c r="B9" s="105" t="s">
        <v>46</v>
      </c>
      <c r="C9" s="132" t="s">
        <v>135</v>
      </c>
      <c r="D9" s="88"/>
      <c r="E9" s="62"/>
      <c r="F9" s="107"/>
      <c r="G9" s="132"/>
      <c r="H9" s="62"/>
      <c r="I9" s="111"/>
      <c r="J9" s="62"/>
      <c r="K9" s="62"/>
      <c r="L9" s="62"/>
      <c r="M9" s="62"/>
      <c r="N9" s="62"/>
      <c r="O9" s="62"/>
      <c r="P9" s="62"/>
      <c r="Q9" s="162"/>
      <c r="R9" s="163"/>
      <c r="S9" s="162"/>
      <c r="T9" s="162"/>
      <c r="U9" s="162"/>
      <c r="V9" s="62"/>
      <c r="W9" s="75"/>
      <c r="X9" s="85"/>
      <c r="Y9" s="65"/>
      <c r="Z9" s="65"/>
      <c r="AA9" s="65"/>
      <c r="AB9" s="65"/>
      <c r="AC9" s="65"/>
      <c r="AD9" s="65"/>
    </row>
    <row r="10" spans="1:30" x14ac:dyDescent="0.25">
      <c r="A10" s="35"/>
      <c r="B10" s="133"/>
      <c r="C10" s="102"/>
      <c r="D10" s="102"/>
      <c r="E10" s="102"/>
      <c r="F10" s="102"/>
      <c r="G10" s="102"/>
      <c r="H10" s="102"/>
      <c r="I10" s="102"/>
      <c r="J10" s="101"/>
      <c r="K10" s="102"/>
      <c r="L10" s="102"/>
      <c r="M10" s="102"/>
      <c r="N10" s="102"/>
      <c r="O10" s="102"/>
      <c r="P10" s="102"/>
      <c r="Q10" s="164"/>
      <c r="R10" s="164"/>
      <c r="S10" s="164"/>
      <c r="T10" s="164"/>
      <c r="U10" s="164"/>
      <c r="V10" s="102"/>
      <c r="W10" s="102"/>
      <c r="X10" s="134"/>
      <c r="Y10" s="35"/>
      <c r="Z10" s="65"/>
      <c r="AA10" s="65"/>
      <c r="AB10" s="65"/>
      <c r="AC10" s="65"/>
      <c r="AD10" s="65"/>
    </row>
    <row r="11" spans="1:30" x14ac:dyDescent="0.25">
      <c r="A11" s="8">
        <v>2</v>
      </c>
      <c r="B11" s="22" t="s">
        <v>136</v>
      </c>
      <c r="C11" s="22" t="s">
        <v>137</v>
      </c>
      <c r="D11" s="16" t="s">
        <v>35</v>
      </c>
      <c r="E11" s="21" t="s">
        <v>1</v>
      </c>
      <c r="F11" s="135"/>
      <c r="G11" s="18" t="s">
        <v>36</v>
      </c>
      <c r="H11" s="15" t="s">
        <v>37</v>
      </c>
      <c r="I11" s="15" t="s">
        <v>31</v>
      </c>
      <c r="J11" s="17" t="s">
        <v>38</v>
      </c>
      <c r="K11" s="17" t="s">
        <v>39</v>
      </c>
      <c r="L11" s="17" t="s">
        <v>40</v>
      </c>
      <c r="M11" s="18" t="s">
        <v>41</v>
      </c>
      <c r="N11" s="18" t="s">
        <v>30</v>
      </c>
      <c r="O11" s="15" t="s">
        <v>42</v>
      </c>
      <c r="P11" s="18" t="s">
        <v>37</v>
      </c>
      <c r="Q11" s="73" t="s">
        <v>16</v>
      </c>
      <c r="R11" s="73">
        <v>1</v>
      </c>
      <c r="S11" s="73">
        <v>2</v>
      </c>
      <c r="T11" s="73">
        <v>3</v>
      </c>
      <c r="U11" s="73" t="s">
        <v>43</v>
      </c>
      <c r="V11" s="17" t="s">
        <v>21</v>
      </c>
      <c r="W11" s="16" t="s">
        <v>44</v>
      </c>
      <c r="X11" s="16" t="s">
        <v>45</v>
      </c>
      <c r="Y11" s="65"/>
      <c r="Z11" s="65"/>
      <c r="AA11" s="65"/>
      <c r="AB11" s="65"/>
      <c r="AC11" s="65"/>
      <c r="AD11" s="65"/>
    </row>
    <row r="12" spans="1:30" x14ac:dyDescent="0.25">
      <c r="A12" s="8">
        <v>3</v>
      </c>
      <c r="B12" s="136" t="s">
        <v>138</v>
      </c>
      <c r="C12" s="137" t="s">
        <v>139</v>
      </c>
      <c r="D12" s="138" t="s">
        <v>123</v>
      </c>
      <c r="E12" s="139" t="s">
        <v>98</v>
      </c>
      <c r="F12" s="89"/>
      <c r="G12" s="140">
        <v>1</v>
      </c>
      <c r="H12" s="141"/>
      <c r="I12" s="141"/>
      <c r="J12" s="142" t="s">
        <v>85</v>
      </c>
      <c r="K12" s="142">
        <v>4</v>
      </c>
      <c r="L12" s="129" t="s">
        <v>94</v>
      </c>
      <c r="M12" s="142">
        <v>1</v>
      </c>
      <c r="N12" s="140"/>
      <c r="O12" s="141">
        <v>1</v>
      </c>
      <c r="P12" s="141">
        <v>2</v>
      </c>
      <c r="Q12" s="165" t="s">
        <v>81</v>
      </c>
      <c r="R12" s="165" t="s">
        <v>86</v>
      </c>
      <c r="S12" s="165" t="s">
        <v>65</v>
      </c>
      <c r="T12" s="165" t="s">
        <v>154</v>
      </c>
      <c r="U12" s="165" t="s">
        <v>87</v>
      </c>
      <c r="V12" s="143">
        <v>0.5</v>
      </c>
      <c r="W12" s="137" t="s">
        <v>140</v>
      </c>
      <c r="X12" s="144" t="s">
        <v>141</v>
      </c>
      <c r="Y12" s="65"/>
      <c r="Z12" s="65"/>
      <c r="AA12" s="65"/>
      <c r="AB12" s="65"/>
      <c r="AC12" s="65"/>
      <c r="AD12" s="65"/>
    </row>
    <row r="13" spans="1:30" x14ac:dyDescent="0.25">
      <c r="A13" s="35"/>
      <c r="B13" s="133"/>
      <c r="C13" s="102"/>
      <c r="D13" s="102"/>
      <c r="E13" s="102"/>
      <c r="F13" s="102"/>
      <c r="G13" s="102"/>
      <c r="H13" s="102"/>
      <c r="I13" s="102"/>
      <c r="J13" s="101"/>
      <c r="K13" s="102"/>
      <c r="L13" s="102"/>
      <c r="M13" s="102"/>
      <c r="N13" s="102"/>
      <c r="O13" s="102"/>
      <c r="P13" s="102"/>
      <c r="Q13" s="164"/>
      <c r="R13" s="164"/>
      <c r="S13" s="164"/>
      <c r="T13" s="164"/>
      <c r="U13" s="164"/>
      <c r="V13" s="102"/>
      <c r="W13" s="102"/>
      <c r="X13" s="134"/>
      <c r="Y13" s="35"/>
      <c r="Z13" s="65"/>
      <c r="AA13" s="65"/>
      <c r="AB13" s="65"/>
      <c r="AC13" s="65"/>
      <c r="AD13" s="65"/>
    </row>
    <row r="14" spans="1:30" x14ac:dyDescent="0.25">
      <c r="A14" s="8">
        <v>4</v>
      </c>
      <c r="B14" s="22" t="s">
        <v>78</v>
      </c>
      <c r="C14" s="22" t="s">
        <v>137</v>
      </c>
      <c r="D14" s="16" t="s">
        <v>35</v>
      </c>
      <c r="E14" s="21" t="s">
        <v>1</v>
      </c>
      <c r="F14" s="135"/>
      <c r="G14" s="18" t="s">
        <v>36</v>
      </c>
      <c r="H14" s="15" t="s">
        <v>37</v>
      </c>
      <c r="I14" s="15" t="s">
        <v>31</v>
      </c>
      <c r="J14" s="17" t="s">
        <v>38</v>
      </c>
      <c r="K14" s="17" t="s">
        <v>39</v>
      </c>
      <c r="L14" s="17" t="s">
        <v>40</v>
      </c>
      <c r="M14" s="18" t="s">
        <v>41</v>
      </c>
      <c r="N14" s="18" t="s">
        <v>30</v>
      </c>
      <c r="O14" s="15" t="s">
        <v>42</v>
      </c>
      <c r="P14" s="18" t="s">
        <v>37</v>
      </c>
      <c r="Q14" s="73" t="s">
        <v>16</v>
      </c>
      <c r="R14" s="73">
        <v>1</v>
      </c>
      <c r="S14" s="73">
        <v>2</v>
      </c>
      <c r="T14" s="73">
        <v>3</v>
      </c>
      <c r="U14" s="73" t="s">
        <v>43</v>
      </c>
      <c r="V14" s="17" t="s">
        <v>21</v>
      </c>
      <c r="W14" s="16" t="s">
        <v>44</v>
      </c>
      <c r="X14" s="16" t="s">
        <v>45</v>
      </c>
      <c r="Y14" s="65"/>
      <c r="Z14" s="65"/>
      <c r="AA14" s="65"/>
      <c r="AB14" s="65"/>
      <c r="AC14" s="65"/>
      <c r="AD14" s="65"/>
    </row>
    <row r="15" spans="1:30" x14ac:dyDescent="0.25">
      <c r="A15" s="8">
        <v>5</v>
      </c>
      <c r="B15" s="136" t="s">
        <v>142</v>
      </c>
      <c r="C15" s="137" t="s">
        <v>143</v>
      </c>
      <c r="D15" s="138" t="s">
        <v>123</v>
      </c>
      <c r="E15" s="139" t="s">
        <v>105</v>
      </c>
      <c r="F15" s="101"/>
      <c r="G15" s="140">
        <v>1</v>
      </c>
      <c r="H15" s="141"/>
      <c r="I15" s="141"/>
      <c r="J15" s="142" t="s">
        <v>79</v>
      </c>
      <c r="K15" s="142">
        <v>1</v>
      </c>
      <c r="L15" s="129" t="s">
        <v>144</v>
      </c>
      <c r="M15" s="142">
        <v>1</v>
      </c>
      <c r="N15" s="140"/>
      <c r="O15" s="141"/>
      <c r="P15" s="141"/>
      <c r="Q15" s="165" t="s">
        <v>82</v>
      </c>
      <c r="R15" s="165" t="s">
        <v>73</v>
      </c>
      <c r="S15" s="165" t="s">
        <v>90</v>
      </c>
      <c r="T15" s="165"/>
      <c r="U15" s="165"/>
      <c r="V15" s="143">
        <v>0.66700000000000004</v>
      </c>
      <c r="W15" s="137" t="s">
        <v>134</v>
      </c>
      <c r="X15" s="144" t="s">
        <v>145</v>
      </c>
      <c r="Y15" s="65"/>
      <c r="Z15" s="65"/>
      <c r="AA15" s="65"/>
      <c r="AB15" s="65"/>
      <c r="AC15" s="65"/>
      <c r="AD15" s="65"/>
    </row>
    <row r="16" spans="1:30" x14ac:dyDescent="0.25">
      <c r="A16" s="23"/>
      <c r="B16" s="145"/>
      <c r="C16" s="146"/>
      <c r="D16" s="147"/>
      <c r="E16" s="147"/>
      <c r="F16" s="146"/>
      <c r="G16" s="146"/>
      <c r="H16" s="146"/>
      <c r="I16" s="146"/>
      <c r="J16" s="148"/>
      <c r="K16" s="148"/>
      <c r="L16" s="148"/>
      <c r="M16" s="148"/>
      <c r="N16" s="149"/>
      <c r="O16" s="149"/>
      <c r="P16" s="148"/>
      <c r="Q16" s="166"/>
      <c r="R16" s="166"/>
      <c r="S16" s="166"/>
      <c r="T16" s="166"/>
      <c r="U16" s="166"/>
      <c r="V16" s="148"/>
      <c r="W16" s="147"/>
      <c r="X16" s="150"/>
      <c r="Y16" s="65"/>
      <c r="Z16" s="65"/>
      <c r="AA16" s="65"/>
      <c r="AB16" s="65"/>
      <c r="AC16" s="65"/>
      <c r="AD16" s="65"/>
    </row>
    <row r="17" spans="1:32" s="9" customFormat="1" ht="18.75" customHeight="1" x14ac:dyDescent="0.2">
      <c r="A17" s="8"/>
      <c r="B17" s="151" t="s">
        <v>146</v>
      </c>
      <c r="C17" s="63"/>
      <c r="D17" s="64"/>
      <c r="E17" s="64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92"/>
      <c r="R17" s="92"/>
      <c r="S17" s="92"/>
      <c r="T17" s="92"/>
      <c r="U17" s="92"/>
      <c r="V17" s="63"/>
      <c r="W17" s="64"/>
      <c r="X17" s="61"/>
      <c r="Y17" s="24"/>
      <c r="Z17" s="24"/>
      <c r="AA17" s="24"/>
      <c r="AB17" s="24"/>
      <c r="AC17" s="24"/>
      <c r="AD17" s="24"/>
      <c r="AE17" s="24"/>
      <c r="AF17" s="24"/>
    </row>
    <row r="18" spans="1:32" s="112" customFormat="1" ht="15" customHeight="1" x14ac:dyDescent="0.2">
      <c r="A18" s="23"/>
      <c r="B18" s="67" t="s">
        <v>64</v>
      </c>
      <c r="C18" s="22" t="s">
        <v>147</v>
      </c>
      <c r="D18" s="68" t="s">
        <v>35</v>
      </c>
      <c r="E18" s="69" t="s">
        <v>1</v>
      </c>
      <c r="F18" s="38"/>
      <c r="G18" s="70" t="s">
        <v>36</v>
      </c>
      <c r="H18" s="71" t="s">
        <v>37</v>
      </c>
      <c r="I18" s="71" t="s">
        <v>31</v>
      </c>
      <c r="J18" s="17" t="s">
        <v>38</v>
      </c>
      <c r="K18" s="72" t="s">
        <v>39</v>
      </c>
      <c r="L18" s="72"/>
      <c r="M18" s="70" t="s">
        <v>41</v>
      </c>
      <c r="N18" s="70" t="s">
        <v>30</v>
      </c>
      <c r="O18" s="71" t="s">
        <v>42</v>
      </c>
      <c r="P18" s="70" t="s">
        <v>37</v>
      </c>
      <c r="Q18" s="94" t="s">
        <v>16</v>
      </c>
      <c r="R18" s="94">
        <v>1</v>
      </c>
      <c r="S18" s="94">
        <v>2</v>
      </c>
      <c r="T18" s="94">
        <v>3</v>
      </c>
      <c r="U18" s="94" t="s">
        <v>43</v>
      </c>
      <c r="V18" s="17" t="s">
        <v>148</v>
      </c>
      <c r="W18" s="16" t="s">
        <v>44</v>
      </c>
      <c r="X18" s="16" t="s">
        <v>45</v>
      </c>
      <c r="Y18" s="24"/>
      <c r="Z18" s="24"/>
      <c r="AA18" s="24"/>
      <c r="AB18" s="24"/>
      <c r="AC18" s="24"/>
      <c r="AD18" s="24"/>
      <c r="AE18" s="24"/>
      <c r="AF18" s="24"/>
    </row>
    <row r="19" spans="1:32" s="112" customFormat="1" ht="15" customHeight="1" x14ac:dyDescent="0.2">
      <c r="A19" s="23"/>
      <c r="B19" s="152" t="s">
        <v>149</v>
      </c>
      <c r="C19" s="153" t="s">
        <v>150</v>
      </c>
      <c r="D19" s="152" t="s">
        <v>151</v>
      </c>
      <c r="E19" s="152" t="s">
        <v>104</v>
      </c>
      <c r="F19" s="38"/>
      <c r="G19" s="154"/>
      <c r="H19" s="155"/>
      <c r="I19" s="154">
        <v>1</v>
      </c>
      <c r="J19" s="31" t="s">
        <v>85</v>
      </c>
      <c r="K19" s="31">
        <v>7</v>
      </c>
      <c r="L19" s="31"/>
      <c r="M19" s="156">
        <v>1</v>
      </c>
      <c r="N19" s="157"/>
      <c r="O19" s="31"/>
      <c r="P19" s="31"/>
      <c r="Q19" s="167" t="s">
        <v>88</v>
      </c>
      <c r="R19" s="167" t="s">
        <v>65</v>
      </c>
      <c r="S19" s="167" t="s">
        <v>158</v>
      </c>
      <c r="T19" s="167" t="s">
        <v>90</v>
      </c>
      <c r="U19" s="167" t="s">
        <v>65</v>
      </c>
      <c r="V19" s="158">
        <v>0.57099999999999995</v>
      </c>
      <c r="W19" s="152" t="s">
        <v>152</v>
      </c>
      <c r="X19" s="31">
        <v>1743</v>
      </c>
      <c r="Y19" s="24"/>
      <c r="Z19" s="24"/>
      <c r="AA19" s="24"/>
      <c r="AB19" s="24"/>
      <c r="AC19" s="24"/>
      <c r="AD19" s="24"/>
      <c r="AE19" s="24"/>
      <c r="AF19" s="24"/>
    </row>
    <row r="20" spans="1:32" x14ac:dyDescent="0.25">
      <c r="A20" s="23"/>
      <c r="B20" s="105" t="s">
        <v>46</v>
      </c>
      <c r="C20" s="75" t="s">
        <v>153</v>
      </c>
      <c r="D20" s="159"/>
      <c r="E20" s="62"/>
      <c r="F20" s="107"/>
      <c r="G20" s="132"/>
      <c r="H20" s="62"/>
      <c r="I20" s="111"/>
      <c r="J20" s="62"/>
      <c r="K20" s="62"/>
      <c r="L20" s="62"/>
      <c r="M20" s="62"/>
      <c r="N20" s="62"/>
      <c r="O20" s="62"/>
      <c r="P20" s="62"/>
      <c r="Q20" s="162"/>
      <c r="R20" s="163"/>
      <c r="S20" s="162"/>
      <c r="T20" s="162"/>
      <c r="U20" s="162"/>
      <c r="V20" s="62"/>
      <c r="W20" s="75"/>
      <c r="X20" s="85"/>
      <c r="Y20" s="65"/>
      <c r="Z20" s="65"/>
      <c r="AA20" s="65"/>
      <c r="AB20" s="65"/>
      <c r="AC20" s="65"/>
      <c r="AD20" s="65"/>
    </row>
    <row r="21" spans="1:32" x14ac:dyDescent="0.25">
      <c r="A21" s="35"/>
      <c r="B21" s="133"/>
      <c r="C21" s="102"/>
      <c r="D21" s="102"/>
      <c r="E21" s="102"/>
      <c r="F21" s="102"/>
      <c r="G21" s="102"/>
      <c r="H21" s="102"/>
      <c r="I21" s="102"/>
      <c r="J21" s="101"/>
      <c r="K21" s="102"/>
      <c r="L21" s="102"/>
      <c r="M21" s="102"/>
      <c r="N21" s="102"/>
      <c r="O21" s="102"/>
      <c r="P21" s="102"/>
      <c r="Q21" s="164"/>
      <c r="R21" s="164"/>
      <c r="S21" s="164"/>
      <c r="T21" s="164"/>
      <c r="U21" s="164"/>
      <c r="V21" s="102"/>
      <c r="W21" s="102"/>
      <c r="X21" s="134"/>
      <c r="Y21" s="35"/>
      <c r="Z21" s="65"/>
      <c r="AA21" s="65"/>
      <c r="AB21" s="65"/>
      <c r="AC21" s="65"/>
      <c r="AD21" s="65"/>
    </row>
    <row r="22" spans="1:32" x14ac:dyDescent="0.25">
      <c r="A22" s="23"/>
      <c r="B22" s="58"/>
      <c r="C22" s="35"/>
      <c r="D22" s="58"/>
      <c r="E22" s="58"/>
      <c r="F22" s="24"/>
      <c r="G22" s="35"/>
      <c r="H22" s="38"/>
      <c r="I22" s="35"/>
      <c r="J22" s="24"/>
      <c r="K22" s="24"/>
      <c r="L22" s="24"/>
      <c r="M22" s="24"/>
      <c r="N22" s="57"/>
      <c r="O22" s="57"/>
      <c r="P22" s="24"/>
      <c r="Q22" s="108"/>
      <c r="R22" s="108"/>
      <c r="S22" s="108"/>
      <c r="T22" s="108"/>
      <c r="U22" s="108"/>
      <c r="V22" s="24"/>
      <c r="W22" s="58"/>
      <c r="X22" s="24"/>
      <c r="Y22" s="65"/>
      <c r="Z22" s="65"/>
      <c r="AA22" s="65"/>
      <c r="AB22" s="65"/>
      <c r="AC22" s="65"/>
      <c r="AD22" s="65"/>
    </row>
    <row r="23" spans="1:32" x14ac:dyDescent="0.25">
      <c r="A23" s="23"/>
      <c r="B23" s="58"/>
      <c r="C23" s="35"/>
      <c r="D23" s="58"/>
      <c r="E23" s="58"/>
      <c r="F23" s="24"/>
      <c r="G23" s="35"/>
      <c r="H23" s="38"/>
      <c r="I23" s="35"/>
      <c r="J23" s="24"/>
      <c r="K23" s="24"/>
      <c r="L23" s="24"/>
      <c r="M23" s="24"/>
      <c r="N23" s="57"/>
      <c r="O23" s="57"/>
      <c r="P23" s="24"/>
      <c r="Q23" s="108"/>
      <c r="R23" s="108"/>
      <c r="S23" s="108"/>
      <c r="T23" s="108"/>
      <c r="U23" s="108"/>
      <c r="V23" s="24"/>
      <c r="W23" s="58"/>
      <c r="X23" s="24"/>
      <c r="Y23" s="65"/>
      <c r="Z23" s="65"/>
      <c r="AA23" s="65"/>
      <c r="AB23" s="65"/>
      <c r="AC23" s="65"/>
      <c r="AD23" s="65"/>
    </row>
    <row r="24" spans="1:32" x14ac:dyDescent="0.25">
      <c r="A24" s="23"/>
      <c r="B24" s="58"/>
      <c r="C24" s="35"/>
      <c r="D24" s="58"/>
      <c r="E24" s="58"/>
      <c r="F24" s="24"/>
      <c r="G24" s="35"/>
      <c r="H24" s="38"/>
      <c r="I24" s="35"/>
      <c r="J24" s="24"/>
      <c r="K24" s="24"/>
      <c r="L24" s="24"/>
      <c r="M24" s="24"/>
      <c r="N24" s="57"/>
      <c r="O24" s="57"/>
      <c r="P24" s="24"/>
      <c r="Q24" s="108"/>
      <c r="R24" s="108"/>
      <c r="S24" s="108"/>
      <c r="T24" s="108"/>
      <c r="U24" s="108"/>
      <c r="V24" s="24"/>
      <c r="W24" s="58"/>
      <c r="X24" s="24"/>
      <c r="Y24" s="65"/>
      <c r="Z24" s="65"/>
      <c r="AA24" s="65"/>
      <c r="AB24" s="65"/>
      <c r="AC24" s="65"/>
      <c r="AD24" s="65"/>
    </row>
    <row r="25" spans="1:32" x14ac:dyDescent="0.25">
      <c r="A25" s="23"/>
      <c r="B25" s="58"/>
      <c r="C25" s="35"/>
      <c r="D25" s="58"/>
      <c r="E25" s="58"/>
      <c r="F25" s="24"/>
      <c r="G25" s="35"/>
      <c r="H25" s="38"/>
      <c r="I25" s="35"/>
      <c r="J25" s="24"/>
      <c r="K25" s="24"/>
      <c r="L25" s="24"/>
      <c r="M25" s="24"/>
      <c r="N25" s="57"/>
      <c r="O25" s="57"/>
      <c r="P25" s="24"/>
      <c r="Q25" s="108"/>
      <c r="R25" s="108"/>
      <c r="S25" s="108"/>
      <c r="T25" s="108"/>
      <c r="U25" s="108"/>
      <c r="V25" s="24"/>
      <c r="W25" s="58"/>
      <c r="X25" s="24"/>
      <c r="Y25" s="65"/>
      <c r="Z25" s="65"/>
      <c r="AA25" s="65"/>
      <c r="AB25" s="65"/>
      <c r="AC25" s="65"/>
      <c r="AD25" s="65"/>
    </row>
    <row r="26" spans="1:32" x14ac:dyDescent="0.25">
      <c r="A26" s="23"/>
      <c r="B26" s="58"/>
      <c r="C26" s="35"/>
      <c r="D26" s="58"/>
      <c r="E26" s="58"/>
      <c r="F26" s="24"/>
      <c r="G26" s="35"/>
      <c r="H26" s="38"/>
      <c r="I26" s="35"/>
      <c r="J26" s="24"/>
      <c r="K26" s="24"/>
      <c r="L26" s="24"/>
      <c r="M26" s="24"/>
      <c r="N26" s="57"/>
      <c r="O26" s="57"/>
      <c r="P26" s="24"/>
      <c r="Q26" s="108"/>
      <c r="R26" s="108"/>
      <c r="S26" s="108"/>
      <c r="T26" s="108"/>
      <c r="U26" s="108"/>
      <c r="V26" s="24"/>
      <c r="W26" s="58"/>
      <c r="X26" s="24"/>
      <c r="Y26" s="65"/>
      <c r="Z26" s="65"/>
      <c r="AA26" s="65"/>
      <c r="AB26" s="65"/>
      <c r="AC26" s="65"/>
      <c r="AD26" s="65"/>
    </row>
    <row r="27" spans="1:32" x14ac:dyDescent="0.25">
      <c r="A27" s="23"/>
      <c r="B27" s="58"/>
      <c r="C27" s="35"/>
      <c r="D27" s="58"/>
      <c r="E27" s="58"/>
      <c r="F27" s="24"/>
      <c r="G27" s="35"/>
      <c r="H27" s="38"/>
      <c r="I27" s="35"/>
      <c r="J27" s="24"/>
      <c r="K27" s="24"/>
      <c r="L27" s="24"/>
      <c r="M27" s="24"/>
      <c r="N27" s="57"/>
      <c r="O27" s="57"/>
      <c r="P27" s="24"/>
      <c r="Q27" s="108"/>
      <c r="R27" s="108"/>
      <c r="S27" s="108"/>
      <c r="T27" s="108"/>
      <c r="U27" s="108"/>
      <c r="V27" s="24"/>
      <c r="W27" s="58"/>
      <c r="X27" s="24"/>
      <c r="Y27" s="65"/>
      <c r="Z27" s="65"/>
      <c r="AA27" s="65"/>
      <c r="AB27" s="65"/>
      <c r="AC27" s="65"/>
      <c r="AD27" s="65"/>
    </row>
    <row r="28" spans="1:32" x14ac:dyDescent="0.25">
      <c r="A28" s="23"/>
      <c r="B28" s="58"/>
      <c r="C28" s="35"/>
      <c r="D28" s="58"/>
      <c r="E28" s="58"/>
      <c r="F28" s="24"/>
      <c r="G28" s="35"/>
      <c r="H28" s="38"/>
      <c r="I28" s="35"/>
      <c r="J28" s="24"/>
      <c r="K28" s="24"/>
      <c r="L28" s="24"/>
      <c r="M28" s="24"/>
      <c r="N28" s="57"/>
      <c r="O28" s="57"/>
      <c r="P28" s="24"/>
      <c r="Q28" s="108"/>
      <c r="R28" s="108"/>
      <c r="S28" s="108"/>
      <c r="T28" s="108"/>
      <c r="U28" s="108"/>
      <c r="V28" s="24"/>
      <c r="W28" s="58"/>
      <c r="X28" s="24"/>
      <c r="Y28" s="65"/>
      <c r="Z28" s="65"/>
      <c r="AA28" s="65"/>
      <c r="AB28" s="65"/>
      <c r="AC28" s="65"/>
      <c r="AD28" s="65"/>
    </row>
    <row r="29" spans="1:32" x14ac:dyDescent="0.25">
      <c r="A29" s="23"/>
      <c r="B29" s="58"/>
      <c r="C29" s="35"/>
      <c r="D29" s="58"/>
      <c r="E29" s="58"/>
      <c r="F29" s="24"/>
      <c r="G29" s="35"/>
      <c r="H29" s="38"/>
      <c r="I29" s="35"/>
      <c r="J29" s="24"/>
      <c r="K29" s="24"/>
      <c r="L29" s="24"/>
      <c r="M29" s="24"/>
      <c r="N29" s="57"/>
      <c r="O29" s="57"/>
      <c r="P29" s="24"/>
      <c r="Q29" s="108"/>
      <c r="R29" s="108"/>
      <c r="S29" s="108"/>
      <c r="T29" s="108"/>
      <c r="U29" s="108"/>
      <c r="V29" s="24"/>
      <c r="W29" s="58"/>
      <c r="X29" s="24"/>
      <c r="Y29" s="65"/>
      <c r="Z29" s="65"/>
      <c r="AA29" s="65"/>
      <c r="AB29" s="65"/>
      <c r="AC29" s="65"/>
      <c r="AD29" s="65"/>
    </row>
    <row r="30" spans="1:32" x14ac:dyDescent="0.25">
      <c r="A30" s="23"/>
      <c r="B30" s="58"/>
      <c r="C30" s="35"/>
      <c r="D30" s="58"/>
      <c r="E30" s="58"/>
      <c r="F30" s="24"/>
      <c r="G30" s="35"/>
      <c r="H30" s="38"/>
      <c r="I30" s="35"/>
      <c r="J30" s="24"/>
      <c r="K30" s="24"/>
      <c r="L30" s="24"/>
      <c r="M30" s="24"/>
      <c r="N30" s="57"/>
      <c r="O30" s="57"/>
      <c r="P30" s="24"/>
      <c r="Q30" s="108"/>
      <c r="R30" s="108"/>
      <c r="S30" s="108"/>
      <c r="T30" s="108"/>
      <c r="U30" s="108"/>
      <c r="V30" s="24"/>
      <c r="W30" s="58"/>
      <c r="X30" s="24"/>
      <c r="Y30" s="65"/>
      <c r="Z30" s="65"/>
      <c r="AA30" s="65"/>
      <c r="AB30" s="65"/>
      <c r="AC30" s="65"/>
      <c r="AD30" s="65"/>
    </row>
    <row r="31" spans="1:32" x14ac:dyDescent="0.25">
      <c r="A31" s="23"/>
      <c r="B31" s="58"/>
      <c r="C31" s="35"/>
      <c r="D31" s="58"/>
      <c r="E31" s="58"/>
      <c r="F31" s="24"/>
      <c r="G31" s="35"/>
      <c r="H31" s="38"/>
      <c r="I31" s="35"/>
      <c r="J31" s="24"/>
      <c r="K31" s="24"/>
      <c r="L31" s="24"/>
      <c r="M31" s="24"/>
      <c r="N31" s="57"/>
      <c r="O31" s="57"/>
      <c r="P31" s="24"/>
      <c r="Q31" s="108"/>
      <c r="R31" s="108"/>
      <c r="S31" s="108"/>
      <c r="T31" s="108"/>
      <c r="U31" s="108"/>
      <c r="V31" s="24"/>
      <c r="W31" s="58"/>
      <c r="X31" s="24"/>
      <c r="Y31" s="65"/>
      <c r="Z31" s="65"/>
      <c r="AA31" s="65"/>
      <c r="AB31" s="65"/>
      <c r="AC31" s="65"/>
      <c r="AD31" s="65"/>
    </row>
    <row r="32" spans="1:32" x14ac:dyDescent="0.25">
      <c r="A32" s="23"/>
      <c r="B32" s="58"/>
      <c r="C32" s="35"/>
      <c r="D32" s="58"/>
      <c r="E32" s="58"/>
      <c r="F32" s="24"/>
      <c r="G32" s="35"/>
      <c r="H32" s="38"/>
      <c r="I32" s="35"/>
      <c r="J32" s="24"/>
      <c r="K32" s="24"/>
      <c r="L32" s="24"/>
      <c r="M32" s="24"/>
      <c r="N32" s="57"/>
      <c r="O32" s="57"/>
      <c r="P32" s="24"/>
      <c r="Q32" s="108"/>
      <c r="R32" s="108"/>
      <c r="S32" s="108"/>
      <c r="T32" s="108"/>
      <c r="U32" s="108"/>
      <c r="V32" s="24"/>
      <c r="W32" s="58"/>
      <c r="X32" s="24"/>
      <c r="Y32" s="65"/>
      <c r="Z32" s="65"/>
      <c r="AA32" s="65"/>
      <c r="AB32" s="65"/>
      <c r="AC32" s="65"/>
      <c r="AD32" s="65"/>
    </row>
    <row r="33" spans="1:30" x14ac:dyDescent="0.25">
      <c r="A33" s="23"/>
      <c r="B33" s="58"/>
      <c r="C33" s="35"/>
      <c r="D33" s="58"/>
      <c r="E33" s="58"/>
      <c r="F33" s="24"/>
      <c r="G33" s="35"/>
      <c r="H33" s="38"/>
      <c r="I33" s="35"/>
      <c r="J33" s="24"/>
      <c r="K33" s="24"/>
      <c r="L33" s="24"/>
      <c r="M33" s="24"/>
      <c r="N33" s="57"/>
      <c r="O33" s="57"/>
      <c r="P33" s="24"/>
      <c r="Q33" s="108"/>
      <c r="R33" s="108"/>
      <c r="S33" s="108"/>
      <c r="T33" s="108"/>
      <c r="U33" s="108"/>
      <c r="V33" s="24"/>
      <c r="W33" s="58"/>
      <c r="X33" s="24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35"/>
      <c r="D34" s="58"/>
      <c r="E34" s="58"/>
      <c r="F34" s="24"/>
      <c r="G34" s="35"/>
      <c r="H34" s="38"/>
      <c r="I34" s="35"/>
      <c r="J34" s="24"/>
      <c r="K34" s="24"/>
      <c r="L34" s="24"/>
      <c r="M34" s="24"/>
      <c r="N34" s="57"/>
      <c r="O34" s="57"/>
      <c r="P34" s="24"/>
      <c r="Q34" s="108"/>
      <c r="R34" s="108"/>
      <c r="S34" s="108"/>
      <c r="T34" s="108"/>
      <c r="U34" s="108"/>
      <c r="V34" s="24"/>
      <c r="W34" s="58"/>
      <c r="X34" s="24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35"/>
      <c r="D35" s="58"/>
      <c r="E35" s="58"/>
      <c r="F35" s="24"/>
      <c r="G35" s="35"/>
      <c r="H35" s="38"/>
      <c r="I35" s="35"/>
      <c r="J35" s="24"/>
      <c r="K35" s="24"/>
      <c r="L35" s="24"/>
      <c r="M35" s="24"/>
      <c r="N35" s="57"/>
      <c r="O35" s="57"/>
      <c r="P35" s="24"/>
      <c r="Q35" s="108"/>
      <c r="R35" s="108"/>
      <c r="S35" s="108"/>
      <c r="T35" s="108"/>
      <c r="U35" s="108"/>
      <c r="V35" s="24"/>
      <c r="W35" s="58"/>
      <c r="X35" s="24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35"/>
      <c r="D36" s="58"/>
      <c r="E36" s="58"/>
      <c r="F36" s="24"/>
      <c r="G36" s="35"/>
      <c r="H36" s="38"/>
      <c r="I36" s="35"/>
      <c r="J36" s="24"/>
      <c r="K36" s="24"/>
      <c r="L36" s="24"/>
      <c r="M36" s="24"/>
      <c r="N36" s="57"/>
      <c r="O36" s="57"/>
      <c r="P36" s="24"/>
      <c r="Q36" s="108"/>
      <c r="R36" s="108"/>
      <c r="S36" s="108"/>
      <c r="T36" s="108"/>
      <c r="U36" s="108"/>
      <c r="V36" s="24"/>
      <c r="W36" s="58"/>
      <c r="X36" s="24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35"/>
      <c r="D37" s="58"/>
      <c r="E37" s="58"/>
      <c r="F37" s="24"/>
      <c r="G37" s="35"/>
      <c r="H37" s="38"/>
      <c r="I37" s="35"/>
      <c r="J37" s="24"/>
      <c r="K37" s="24"/>
      <c r="L37" s="24"/>
      <c r="M37" s="24"/>
      <c r="N37" s="57"/>
      <c r="O37" s="57"/>
      <c r="P37" s="24"/>
      <c r="Q37" s="108"/>
      <c r="R37" s="108"/>
      <c r="S37" s="108"/>
      <c r="T37" s="108"/>
      <c r="U37" s="108"/>
      <c r="V37" s="24"/>
      <c r="W37" s="58"/>
      <c r="X37" s="24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35"/>
      <c r="D38" s="58"/>
      <c r="E38" s="58"/>
      <c r="F38" s="24"/>
      <c r="G38" s="35"/>
      <c r="H38" s="38"/>
      <c r="I38" s="35"/>
      <c r="J38" s="24"/>
      <c r="K38" s="24"/>
      <c r="L38" s="24"/>
      <c r="M38" s="24"/>
      <c r="N38" s="57"/>
      <c r="O38" s="57"/>
      <c r="P38" s="24"/>
      <c r="Q38" s="108"/>
      <c r="R38" s="108"/>
      <c r="S38" s="108"/>
      <c r="T38" s="108"/>
      <c r="U38" s="108"/>
      <c r="V38" s="24"/>
      <c r="W38" s="58"/>
      <c r="X38" s="24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35"/>
      <c r="D39" s="58"/>
      <c r="E39" s="58"/>
      <c r="F39" s="24"/>
      <c r="G39" s="35"/>
      <c r="H39" s="38"/>
      <c r="I39" s="35"/>
      <c r="J39" s="24"/>
      <c r="K39" s="24"/>
      <c r="L39" s="24"/>
      <c r="M39" s="24"/>
      <c r="N39" s="57"/>
      <c r="O39" s="57"/>
      <c r="P39" s="24"/>
      <c r="Q39" s="108"/>
      <c r="R39" s="108"/>
      <c r="S39" s="108"/>
      <c r="T39" s="108"/>
      <c r="U39" s="108"/>
      <c r="V39" s="24"/>
      <c r="W39" s="58"/>
      <c r="X39" s="24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35"/>
      <c r="D40" s="58"/>
      <c r="E40" s="58"/>
      <c r="F40" s="24"/>
      <c r="G40" s="35"/>
      <c r="H40" s="38"/>
      <c r="I40" s="35"/>
      <c r="J40" s="24"/>
      <c r="K40" s="24"/>
      <c r="L40" s="24"/>
      <c r="M40" s="24"/>
      <c r="N40" s="57"/>
      <c r="O40" s="57"/>
      <c r="P40" s="24"/>
      <c r="Q40" s="108"/>
      <c r="R40" s="108"/>
      <c r="S40" s="108"/>
      <c r="T40" s="108"/>
      <c r="U40" s="108"/>
      <c r="V40" s="24"/>
      <c r="W40" s="58"/>
      <c r="X40" s="24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35"/>
      <c r="D41" s="58"/>
      <c r="E41" s="58"/>
      <c r="F41" s="24"/>
      <c r="G41" s="35"/>
      <c r="H41" s="38"/>
      <c r="I41" s="35"/>
      <c r="J41" s="24"/>
      <c r="K41" s="24"/>
      <c r="L41" s="24"/>
      <c r="M41" s="24"/>
      <c r="N41" s="57"/>
      <c r="O41" s="57"/>
      <c r="P41" s="24"/>
      <c r="Q41" s="108"/>
      <c r="R41" s="108"/>
      <c r="S41" s="108"/>
      <c r="T41" s="108"/>
      <c r="U41" s="108"/>
      <c r="V41" s="24"/>
      <c r="W41" s="58"/>
      <c r="X41" s="24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35"/>
      <c r="D42" s="58"/>
      <c r="E42" s="58"/>
      <c r="F42" s="24"/>
      <c r="G42" s="35"/>
      <c r="H42" s="38"/>
      <c r="I42" s="35"/>
      <c r="J42" s="24"/>
      <c r="K42" s="24"/>
      <c r="L42" s="24"/>
      <c r="M42" s="24"/>
      <c r="N42" s="57"/>
      <c r="O42" s="57"/>
      <c r="P42" s="24"/>
      <c r="Q42" s="108"/>
      <c r="R42" s="108"/>
      <c r="S42" s="108"/>
      <c r="T42" s="108"/>
      <c r="U42" s="108"/>
      <c r="V42" s="24"/>
      <c r="W42" s="58"/>
      <c r="X42" s="24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35"/>
      <c r="D43" s="58"/>
      <c r="E43" s="58"/>
      <c r="F43" s="24"/>
      <c r="G43" s="35"/>
      <c r="H43" s="38"/>
      <c r="I43" s="35"/>
      <c r="J43" s="24"/>
      <c r="K43" s="24"/>
      <c r="L43" s="24"/>
      <c r="M43" s="24"/>
      <c r="N43" s="57"/>
      <c r="O43" s="57"/>
      <c r="P43" s="24"/>
      <c r="Q43" s="108"/>
      <c r="R43" s="108"/>
      <c r="S43" s="108"/>
      <c r="T43" s="108"/>
      <c r="U43" s="108"/>
      <c r="V43" s="24"/>
      <c r="W43" s="58"/>
      <c r="X43" s="24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58"/>
      <c r="F44" s="24"/>
      <c r="G44" s="35"/>
      <c r="H44" s="38"/>
      <c r="I44" s="35"/>
      <c r="J44" s="24"/>
      <c r="K44" s="24"/>
      <c r="L44" s="24"/>
      <c r="M44" s="24"/>
      <c r="N44" s="57"/>
      <c r="O44" s="57"/>
      <c r="P44" s="24"/>
      <c r="Q44" s="108"/>
      <c r="R44" s="108"/>
      <c r="S44" s="108"/>
      <c r="T44" s="108"/>
      <c r="U44" s="108"/>
      <c r="V44" s="24"/>
      <c r="W44" s="58"/>
      <c r="X44" s="24"/>
      <c r="Y44" s="65"/>
      <c r="Z44" s="65"/>
      <c r="AA44" s="65"/>
      <c r="AB44" s="65"/>
      <c r="AC44" s="65"/>
      <c r="AD44" s="65"/>
    </row>
    <row r="45" spans="1:30" x14ac:dyDescent="0.25">
      <c r="A45" s="23"/>
      <c r="B45" s="58"/>
      <c r="C45" s="35"/>
      <c r="D45" s="58"/>
      <c r="E45" s="58"/>
      <c r="F45" s="24"/>
      <c r="G45" s="35"/>
      <c r="H45" s="38"/>
      <c r="I45" s="35"/>
      <c r="J45" s="24"/>
      <c r="K45" s="24"/>
      <c r="L45" s="24"/>
      <c r="M45" s="24"/>
      <c r="N45" s="57"/>
      <c r="O45" s="57"/>
      <c r="P45" s="24"/>
      <c r="Q45" s="108"/>
      <c r="R45" s="108"/>
      <c r="S45" s="108"/>
      <c r="T45" s="108"/>
      <c r="U45" s="108"/>
      <c r="V45" s="24"/>
      <c r="W45" s="58"/>
      <c r="X45" s="24"/>
      <c r="Y45" s="65"/>
      <c r="Z45" s="65"/>
      <c r="AA45" s="65"/>
      <c r="AB45" s="65"/>
      <c r="AC45" s="65"/>
      <c r="AD45" s="65"/>
    </row>
    <row r="46" spans="1:30" x14ac:dyDescent="0.25">
      <c r="A46" s="23"/>
      <c r="B46" s="58"/>
      <c r="C46" s="35"/>
      <c r="D46" s="58"/>
      <c r="E46" s="58"/>
      <c r="F46" s="24"/>
      <c r="G46" s="35"/>
      <c r="H46" s="38"/>
      <c r="I46" s="35"/>
      <c r="J46" s="24"/>
      <c r="K46" s="24"/>
      <c r="L46" s="24"/>
      <c r="M46" s="24"/>
      <c r="N46" s="57"/>
      <c r="O46" s="57"/>
      <c r="P46" s="24"/>
      <c r="Q46" s="108"/>
      <c r="R46" s="108"/>
      <c r="S46" s="108"/>
      <c r="T46" s="108"/>
      <c r="U46" s="108"/>
      <c r="V46" s="24"/>
      <c r="W46" s="58"/>
      <c r="X46" s="24"/>
      <c r="Y46" s="65"/>
      <c r="Z46" s="65"/>
      <c r="AA46" s="65"/>
      <c r="AB46" s="65"/>
      <c r="AC46" s="65"/>
      <c r="AD46" s="65"/>
    </row>
    <row r="47" spans="1:30" x14ac:dyDescent="0.25">
      <c r="A47" s="23"/>
      <c r="B47" s="58"/>
      <c r="C47" s="35"/>
      <c r="D47" s="58"/>
      <c r="E47" s="58"/>
      <c r="F47" s="24"/>
      <c r="G47" s="35"/>
      <c r="H47" s="38"/>
      <c r="I47" s="35"/>
      <c r="J47" s="24"/>
      <c r="K47" s="24"/>
      <c r="L47" s="24"/>
      <c r="M47" s="24"/>
      <c r="N47" s="57"/>
      <c r="O47" s="57"/>
      <c r="P47" s="24"/>
      <c r="Q47" s="108"/>
      <c r="R47" s="108"/>
      <c r="S47" s="108"/>
      <c r="T47" s="108"/>
      <c r="U47" s="108"/>
      <c r="V47" s="24"/>
      <c r="W47" s="58"/>
      <c r="X47" s="24"/>
      <c r="Y47" s="65"/>
      <c r="Z47" s="65"/>
      <c r="AA47" s="65"/>
      <c r="AB47" s="65"/>
      <c r="AC47" s="65"/>
      <c r="AD47" s="65"/>
    </row>
    <row r="48" spans="1:30" x14ac:dyDescent="0.25">
      <c r="A48" s="23"/>
      <c r="B48" s="58"/>
      <c r="C48" s="35"/>
      <c r="D48" s="58"/>
      <c r="E48" s="58"/>
      <c r="F48" s="24"/>
      <c r="G48" s="35"/>
      <c r="H48" s="38"/>
      <c r="I48" s="35"/>
      <c r="J48" s="24"/>
      <c r="K48" s="24"/>
      <c r="L48" s="24"/>
      <c r="M48" s="24"/>
      <c r="N48" s="57"/>
      <c r="O48" s="57"/>
      <c r="P48" s="24"/>
      <c r="Q48" s="108"/>
      <c r="R48" s="108"/>
      <c r="S48" s="108"/>
      <c r="T48" s="108"/>
      <c r="U48" s="108"/>
      <c r="V48" s="24"/>
      <c r="W48" s="58"/>
      <c r="X48" s="24"/>
      <c r="Y48" s="65"/>
      <c r="Z48" s="65"/>
      <c r="AA48" s="65"/>
      <c r="AB48" s="65"/>
      <c r="AC48" s="65"/>
      <c r="AD48" s="65"/>
    </row>
    <row r="49" spans="1:30" x14ac:dyDescent="0.25">
      <c r="A49" s="23"/>
      <c r="B49" s="58"/>
      <c r="C49" s="35"/>
      <c r="D49" s="58"/>
      <c r="E49" s="58"/>
      <c r="F49" s="24"/>
      <c r="G49" s="35"/>
      <c r="H49" s="38"/>
      <c r="I49" s="35"/>
      <c r="J49" s="24"/>
      <c r="K49" s="24"/>
      <c r="L49" s="24"/>
      <c r="M49" s="24"/>
      <c r="N49" s="57"/>
      <c r="O49" s="57"/>
      <c r="P49" s="24"/>
      <c r="Q49" s="108"/>
      <c r="R49" s="108"/>
      <c r="S49" s="108"/>
      <c r="T49" s="108"/>
      <c r="U49" s="108"/>
      <c r="V49" s="24"/>
      <c r="W49" s="58"/>
      <c r="X49" s="24"/>
      <c r="Y49" s="65"/>
      <c r="Z49" s="65"/>
      <c r="AA49" s="65"/>
      <c r="AB49" s="65"/>
      <c r="AC49" s="65"/>
      <c r="AD49" s="65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108"/>
      <c r="R50" s="108"/>
      <c r="S50" s="108"/>
      <c r="T50" s="108"/>
      <c r="U50" s="108"/>
      <c r="V50" s="24"/>
      <c r="W50" s="58"/>
      <c r="X50" s="24"/>
      <c r="Y50" s="65"/>
      <c r="Z50" s="65"/>
      <c r="AA50" s="65"/>
      <c r="AB50" s="65"/>
      <c r="AC50" s="65"/>
      <c r="AD50" s="65"/>
    </row>
    <row r="51" spans="1:30" x14ac:dyDescent="0.25">
      <c r="A51" s="23"/>
      <c r="B51" s="58"/>
      <c r="C51" s="35"/>
      <c r="D51" s="58"/>
      <c r="E51" s="58"/>
      <c r="F51" s="24"/>
      <c r="G51" s="35"/>
      <c r="H51" s="38"/>
      <c r="I51" s="35"/>
      <c r="J51" s="24"/>
      <c r="K51" s="24"/>
      <c r="L51" s="24"/>
      <c r="M51" s="24"/>
      <c r="N51" s="57"/>
      <c r="O51" s="57"/>
      <c r="P51" s="24"/>
      <c r="Q51" s="108"/>
      <c r="R51" s="108"/>
      <c r="S51" s="108"/>
      <c r="T51" s="108"/>
      <c r="U51" s="108"/>
      <c r="V51" s="24"/>
      <c r="W51" s="58"/>
      <c r="X51" s="24"/>
      <c r="Y51" s="65"/>
      <c r="Z51" s="65"/>
      <c r="AA51" s="65"/>
      <c r="AB51" s="65"/>
      <c r="AC51" s="65"/>
      <c r="AD51" s="65"/>
    </row>
    <row r="52" spans="1:30" x14ac:dyDescent="0.25">
      <c r="A52" s="23"/>
      <c r="B52" s="58"/>
      <c r="C52" s="35"/>
      <c r="D52" s="58"/>
      <c r="E52" s="58"/>
      <c r="F52" s="24"/>
      <c r="G52" s="35"/>
      <c r="H52" s="38"/>
      <c r="I52" s="35"/>
      <c r="J52" s="24"/>
      <c r="K52" s="24"/>
      <c r="L52" s="24"/>
      <c r="M52" s="24"/>
      <c r="N52" s="57"/>
      <c r="O52" s="57"/>
      <c r="P52" s="24"/>
      <c r="Q52" s="108"/>
      <c r="R52" s="108"/>
      <c r="S52" s="108"/>
      <c r="T52" s="108"/>
      <c r="U52" s="108"/>
      <c r="V52" s="24"/>
      <c r="W52" s="58"/>
      <c r="X52" s="24"/>
      <c r="Y52" s="65"/>
      <c r="Z52" s="65"/>
      <c r="AA52" s="65"/>
      <c r="AB52" s="65"/>
      <c r="AC52" s="65"/>
      <c r="AD52" s="65"/>
    </row>
    <row r="53" spans="1:30" x14ac:dyDescent="0.25">
      <c r="A53" s="23"/>
      <c r="B53" s="58"/>
      <c r="C53" s="35"/>
      <c r="D53" s="58"/>
      <c r="E53" s="58"/>
      <c r="F53" s="24"/>
      <c r="G53" s="35"/>
      <c r="H53" s="38"/>
      <c r="I53" s="35"/>
      <c r="J53" s="24"/>
      <c r="K53" s="24"/>
      <c r="L53" s="24"/>
      <c r="M53" s="24"/>
      <c r="N53" s="57"/>
      <c r="O53" s="57"/>
      <c r="P53" s="24"/>
      <c r="Q53" s="108"/>
      <c r="R53" s="108"/>
      <c r="S53" s="108"/>
      <c r="T53" s="108"/>
      <c r="U53" s="108"/>
      <c r="V53" s="24"/>
      <c r="W53" s="58"/>
      <c r="X53" s="24"/>
      <c r="Y53" s="65"/>
      <c r="Z53" s="65"/>
      <c r="AA53" s="65"/>
      <c r="AB53" s="65"/>
      <c r="AC53" s="65"/>
      <c r="AD53" s="65"/>
    </row>
    <row r="54" spans="1:30" x14ac:dyDescent="0.25">
      <c r="A54" s="23"/>
      <c r="B54" s="58"/>
      <c r="C54" s="35"/>
      <c r="D54" s="58"/>
      <c r="E54" s="58"/>
      <c r="F54" s="24"/>
      <c r="G54" s="35"/>
      <c r="H54" s="38"/>
      <c r="I54" s="35"/>
      <c r="J54" s="24"/>
      <c r="K54" s="24"/>
      <c r="L54" s="24"/>
      <c r="M54" s="24"/>
      <c r="N54" s="57"/>
      <c r="O54" s="57"/>
      <c r="P54" s="24"/>
      <c r="Q54" s="108"/>
      <c r="R54" s="108"/>
      <c r="S54" s="108"/>
      <c r="T54" s="108"/>
      <c r="U54" s="108"/>
      <c r="V54" s="24"/>
      <c r="W54" s="58"/>
      <c r="X54" s="24"/>
      <c r="Y54" s="65"/>
      <c r="Z54" s="65"/>
      <c r="AA54" s="65"/>
      <c r="AB54" s="65"/>
      <c r="AC54" s="65"/>
      <c r="AD54" s="65"/>
    </row>
    <row r="55" spans="1:30" x14ac:dyDescent="0.25">
      <c r="A55" s="23"/>
      <c r="B55" s="58"/>
      <c r="C55" s="35"/>
      <c r="D55" s="58"/>
      <c r="E55" s="58"/>
      <c r="F55" s="24"/>
      <c r="G55" s="35"/>
      <c r="H55" s="38"/>
      <c r="I55" s="35"/>
      <c r="J55" s="24"/>
      <c r="K55" s="24"/>
      <c r="L55" s="24"/>
      <c r="M55" s="24"/>
      <c r="N55" s="57"/>
      <c r="O55" s="57"/>
      <c r="P55" s="24"/>
      <c r="Q55" s="108"/>
      <c r="R55" s="108"/>
      <c r="S55" s="108"/>
      <c r="T55" s="108"/>
      <c r="U55" s="108"/>
      <c r="V55" s="24"/>
      <c r="W55" s="58"/>
      <c r="X55" s="24"/>
      <c r="Y55" s="65"/>
      <c r="Z55" s="65"/>
      <c r="AA55" s="65"/>
      <c r="AB55" s="65"/>
      <c r="AC55" s="65"/>
      <c r="AD55" s="65"/>
    </row>
    <row r="56" spans="1:30" x14ac:dyDescent="0.25">
      <c r="A56" s="23"/>
      <c r="B56" s="58"/>
      <c r="C56" s="35"/>
      <c r="D56" s="58"/>
      <c r="E56" s="58"/>
      <c r="F56" s="24"/>
      <c r="G56" s="35"/>
      <c r="H56" s="38"/>
      <c r="I56" s="35"/>
      <c r="J56" s="24"/>
      <c r="K56" s="24"/>
      <c r="L56" s="24"/>
      <c r="M56" s="24"/>
      <c r="N56" s="57"/>
      <c r="O56" s="57"/>
      <c r="P56" s="24"/>
      <c r="Q56" s="108"/>
      <c r="R56" s="108"/>
      <c r="S56" s="108"/>
      <c r="T56" s="108"/>
      <c r="U56" s="108"/>
      <c r="V56" s="24"/>
      <c r="W56" s="58"/>
      <c r="X56" s="24"/>
      <c r="Y56" s="65"/>
      <c r="Z56" s="65"/>
      <c r="AA56" s="65"/>
      <c r="AB56" s="65"/>
      <c r="AC56" s="65"/>
      <c r="AD56" s="65"/>
    </row>
    <row r="57" spans="1:30" x14ac:dyDescent="0.25">
      <c r="A57" s="23"/>
      <c r="B57" s="58"/>
      <c r="C57" s="35"/>
      <c r="D57" s="58"/>
      <c r="E57" s="58"/>
      <c r="F57" s="24"/>
      <c r="G57" s="35"/>
      <c r="H57" s="38"/>
      <c r="I57" s="35"/>
      <c r="J57" s="24"/>
      <c r="K57" s="24"/>
      <c r="L57" s="24"/>
      <c r="M57" s="24"/>
      <c r="N57" s="57"/>
      <c r="O57" s="57"/>
      <c r="P57" s="24"/>
      <c r="Q57" s="108"/>
      <c r="R57" s="108"/>
      <c r="S57" s="108"/>
      <c r="T57" s="108"/>
      <c r="U57" s="108"/>
      <c r="V57" s="24"/>
      <c r="W57" s="58"/>
      <c r="X57" s="24"/>
      <c r="Y57" s="65"/>
      <c r="Z57" s="65"/>
      <c r="AA57" s="65"/>
      <c r="AB57" s="65"/>
      <c r="AC57" s="65"/>
      <c r="AD57" s="65"/>
    </row>
    <row r="58" spans="1:30" x14ac:dyDescent="0.25">
      <c r="A58" s="23"/>
      <c r="B58" s="58"/>
      <c r="C58" s="35"/>
      <c r="D58" s="58"/>
      <c r="E58" s="58"/>
      <c r="F58" s="24"/>
      <c r="G58" s="35"/>
      <c r="H58" s="38"/>
      <c r="I58" s="35"/>
      <c r="J58" s="24"/>
      <c r="K58" s="24"/>
      <c r="L58" s="24"/>
      <c r="M58" s="24"/>
      <c r="N58" s="57"/>
      <c r="O58" s="57"/>
      <c r="P58" s="24"/>
      <c r="Q58" s="108"/>
      <c r="R58" s="108"/>
      <c r="S58" s="108"/>
      <c r="T58" s="108"/>
      <c r="U58" s="108"/>
      <c r="V58" s="24"/>
      <c r="W58" s="58"/>
      <c r="X58" s="24"/>
      <c r="Y58" s="65"/>
      <c r="Z58" s="65"/>
      <c r="AA58" s="65"/>
      <c r="AB58" s="65"/>
      <c r="AC58" s="65"/>
      <c r="AD58" s="65"/>
    </row>
    <row r="59" spans="1:30" x14ac:dyDescent="0.25">
      <c r="A59" s="23"/>
      <c r="B59" s="58"/>
      <c r="C59" s="35"/>
      <c r="D59" s="58"/>
      <c r="E59" s="58"/>
      <c r="F59" s="24"/>
      <c r="G59" s="35"/>
      <c r="H59" s="38"/>
      <c r="I59" s="35"/>
      <c r="J59" s="24"/>
      <c r="K59" s="24"/>
      <c r="L59" s="24"/>
      <c r="M59" s="24"/>
      <c r="N59" s="57"/>
      <c r="O59" s="57"/>
      <c r="P59" s="24"/>
      <c r="Q59" s="108"/>
      <c r="R59" s="108"/>
      <c r="S59" s="108"/>
      <c r="T59" s="108"/>
      <c r="U59" s="108"/>
      <c r="V59" s="24"/>
      <c r="W59" s="58"/>
      <c r="X59" s="24"/>
      <c r="Y59" s="65"/>
      <c r="Z59" s="65"/>
      <c r="AA59" s="65"/>
      <c r="AB59" s="65"/>
      <c r="AC59" s="65"/>
      <c r="AD59" s="65"/>
    </row>
    <row r="60" spans="1:30" x14ac:dyDescent="0.25">
      <c r="A60" s="23"/>
      <c r="B60" s="58"/>
      <c r="C60" s="35"/>
      <c r="D60" s="58"/>
      <c r="E60" s="58"/>
      <c r="F60" s="24"/>
      <c r="G60" s="35"/>
      <c r="H60" s="38"/>
      <c r="I60" s="35"/>
      <c r="J60" s="24"/>
      <c r="K60" s="24"/>
      <c r="L60" s="24"/>
      <c r="M60" s="24"/>
      <c r="N60" s="57"/>
      <c r="O60" s="57"/>
      <c r="P60" s="24"/>
      <c r="Q60" s="108"/>
      <c r="R60" s="108"/>
      <c r="S60" s="108"/>
      <c r="T60" s="108"/>
      <c r="U60" s="108"/>
      <c r="V60" s="24"/>
      <c r="W60" s="58"/>
      <c r="X60" s="24"/>
      <c r="Y60" s="65"/>
      <c r="Z60" s="65"/>
      <c r="AA60" s="65"/>
      <c r="AB60" s="65"/>
      <c r="AC60" s="65"/>
      <c r="AD60" s="65"/>
    </row>
    <row r="61" spans="1:30" x14ac:dyDescent="0.25">
      <c r="A61" s="23"/>
      <c r="B61" s="58"/>
      <c r="C61" s="35"/>
      <c r="D61" s="58"/>
      <c r="E61" s="58"/>
      <c r="F61" s="24"/>
      <c r="G61" s="35"/>
      <c r="H61" s="38"/>
      <c r="I61" s="35"/>
      <c r="J61" s="24"/>
      <c r="K61" s="24"/>
      <c r="L61" s="24"/>
      <c r="M61" s="24"/>
      <c r="N61" s="57"/>
      <c r="O61" s="57"/>
      <c r="P61" s="24"/>
      <c r="Q61" s="108"/>
      <c r="R61" s="108"/>
      <c r="S61" s="108"/>
      <c r="T61" s="108"/>
      <c r="U61" s="108"/>
      <c r="V61" s="24"/>
      <c r="W61" s="58"/>
      <c r="X61" s="24"/>
      <c r="Y61" s="65"/>
      <c r="Z61" s="65"/>
      <c r="AA61" s="65"/>
      <c r="AB61" s="65"/>
      <c r="AC61" s="65"/>
      <c r="AD61" s="65"/>
    </row>
    <row r="62" spans="1:30" x14ac:dyDescent="0.25">
      <c r="A62" s="23"/>
      <c r="B62" s="58"/>
      <c r="C62" s="35"/>
      <c r="D62" s="58"/>
      <c r="E62" s="58"/>
      <c r="F62" s="24"/>
      <c r="G62" s="35"/>
      <c r="H62" s="38"/>
      <c r="I62" s="35"/>
      <c r="J62" s="24"/>
      <c r="K62" s="24"/>
      <c r="L62" s="24"/>
      <c r="M62" s="24"/>
      <c r="N62" s="57"/>
      <c r="O62" s="57"/>
      <c r="P62" s="24"/>
      <c r="Q62" s="108"/>
      <c r="R62" s="108"/>
      <c r="S62" s="108"/>
      <c r="T62" s="108"/>
      <c r="U62" s="108"/>
      <c r="V62" s="24"/>
      <c r="W62" s="58"/>
      <c r="X62" s="24"/>
      <c r="Y62" s="65"/>
      <c r="Z62" s="65"/>
      <c r="AA62" s="65"/>
      <c r="AB62" s="65"/>
      <c r="AC62" s="65"/>
      <c r="AD62" s="65"/>
    </row>
    <row r="63" spans="1:30" x14ac:dyDescent="0.25">
      <c r="A63" s="23"/>
      <c r="B63" s="58"/>
      <c r="C63" s="35"/>
      <c r="D63" s="58"/>
      <c r="E63" s="58"/>
      <c r="F63" s="24"/>
      <c r="G63" s="35"/>
      <c r="H63" s="38"/>
      <c r="I63" s="35"/>
      <c r="J63" s="24"/>
      <c r="K63" s="24"/>
      <c r="L63" s="24"/>
      <c r="M63" s="24"/>
      <c r="N63" s="57"/>
      <c r="O63" s="57"/>
      <c r="P63" s="24"/>
      <c r="Q63" s="108"/>
      <c r="R63" s="108"/>
      <c r="S63" s="108"/>
      <c r="T63" s="108"/>
      <c r="U63" s="108"/>
      <c r="V63" s="24"/>
      <c r="W63" s="58"/>
      <c r="X63" s="24"/>
      <c r="Y63" s="65"/>
      <c r="Z63" s="65"/>
      <c r="AA63" s="65"/>
      <c r="AB63" s="65"/>
      <c r="AC63" s="65"/>
      <c r="AD63" s="65"/>
    </row>
    <row r="64" spans="1:30" x14ac:dyDescent="0.25">
      <c r="A64" s="23"/>
      <c r="B64" s="58"/>
      <c r="C64" s="35"/>
      <c r="D64" s="58"/>
      <c r="E64" s="58"/>
      <c r="F64" s="24"/>
      <c r="G64" s="35"/>
      <c r="H64" s="38"/>
      <c r="I64" s="35"/>
      <c r="J64" s="24"/>
      <c r="K64" s="24"/>
      <c r="L64" s="24"/>
      <c r="M64" s="24"/>
      <c r="N64" s="57"/>
      <c r="O64" s="57"/>
      <c r="P64" s="24"/>
      <c r="Q64" s="108"/>
      <c r="R64" s="108"/>
      <c r="S64" s="108"/>
      <c r="T64" s="108"/>
      <c r="U64" s="108"/>
      <c r="V64" s="24"/>
      <c r="W64" s="58"/>
      <c r="X64" s="24"/>
      <c r="Y64" s="65"/>
      <c r="Z64" s="65"/>
      <c r="AA64" s="65"/>
      <c r="AB64" s="65"/>
      <c r="AC64" s="65"/>
      <c r="AD64" s="65"/>
    </row>
    <row r="65" spans="1:30" x14ac:dyDescent="0.25">
      <c r="A65" s="23"/>
      <c r="B65" s="58"/>
      <c r="C65" s="35"/>
      <c r="D65" s="58"/>
      <c r="E65" s="58"/>
      <c r="F65" s="24"/>
      <c r="G65" s="35"/>
      <c r="H65" s="38"/>
      <c r="I65" s="35"/>
      <c r="J65" s="24"/>
      <c r="K65" s="24"/>
      <c r="L65" s="24"/>
      <c r="M65" s="24"/>
      <c r="N65" s="57"/>
      <c r="O65" s="57"/>
      <c r="P65" s="24"/>
      <c r="Q65" s="108"/>
      <c r="R65" s="108"/>
      <c r="S65" s="108"/>
      <c r="T65" s="108"/>
      <c r="U65" s="108"/>
      <c r="V65" s="24"/>
      <c r="W65" s="58"/>
      <c r="X65" s="24"/>
      <c r="Y65" s="65"/>
      <c r="Z65" s="65"/>
      <c r="AA65" s="65"/>
      <c r="AB65" s="65"/>
      <c r="AC65" s="65"/>
      <c r="AD65" s="65"/>
    </row>
    <row r="66" spans="1:30" x14ac:dyDescent="0.25">
      <c r="A66" s="23"/>
      <c r="B66" s="58"/>
      <c r="C66" s="35"/>
      <c r="D66" s="58"/>
      <c r="E66" s="58"/>
      <c r="F66" s="24"/>
      <c r="G66" s="35"/>
      <c r="H66" s="38"/>
      <c r="I66" s="35"/>
      <c r="J66" s="24"/>
      <c r="K66" s="24"/>
      <c r="L66" s="24"/>
      <c r="M66" s="24"/>
      <c r="N66" s="57"/>
      <c r="O66" s="57"/>
      <c r="P66" s="24"/>
      <c r="Q66" s="108"/>
      <c r="R66" s="108"/>
      <c r="S66" s="108"/>
      <c r="T66" s="108"/>
      <c r="U66" s="108"/>
      <c r="V66" s="24"/>
      <c r="W66" s="58"/>
      <c r="X66" s="24"/>
      <c r="Y66" s="65"/>
      <c r="Z66" s="65"/>
      <c r="AA66" s="65"/>
      <c r="AB66" s="65"/>
      <c r="AC66" s="65"/>
      <c r="AD66" s="65"/>
    </row>
    <row r="67" spans="1:30" x14ac:dyDescent="0.25">
      <c r="A67" s="23"/>
      <c r="B67" s="58"/>
      <c r="C67" s="35"/>
      <c r="D67" s="58"/>
      <c r="E67" s="58"/>
      <c r="F67" s="24"/>
      <c r="G67" s="35"/>
      <c r="H67" s="38"/>
      <c r="I67" s="35"/>
      <c r="J67" s="24"/>
      <c r="K67" s="24"/>
      <c r="L67" s="24"/>
      <c r="M67" s="24"/>
      <c r="N67" s="57"/>
      <c r="O67" s="57"/>
      <c r="P67" s="24"/>
      <c r="Q67" s="108"/>
      <c r="R67" s="108"/>
      <c r="S67" s="108"/>
      <c r="T67" s="108"/>
      <c r="U67" s="108"/>
      <c r="V67" s="24"/>
      <c r="W67" s="58"/>
      <c r="X67" s="24"/>
      <c r="Y67" s="65"/>
      <c r="Z67" s="65"/>
      <c r="AA67" s="65"/>
      <c r="AB67" s="65"/>
      <c r="AC67" s="65"/>
      <c r="AD67" s="65"/>
    </row>
    <row r="68" spans="1:30" x14ac:dyDescent="0.25">
      <c r="A68" s="23"/>
      <c r="B68" s="58"/>
      <c r="C68" s="35"/>
      <c r="D68" s="58"/>
      <c r="E68" s="58"/>
      <c r="F68" s="24"/>
      <c r="G68" s="35"/>
      <c r="H68" s="38"/>
      <c r="I68" s="35"/>
      <c r="J68" s="24"/>
      <c r="K68" s="24"/>
      <c r="L68" s="24"/>
      <c r="M68" s="24"/>
      <c r="N68" s="57"/>
      <c r="O68" s="57"/>
      <c r="P68" s="24"/>
      <c r="Q68" s="108"/>
      <c r="R68" s="108"/>
      <c r="S68" s="108"/>
      <c r="T68" s="108"/>
      <c r="U68" s="108"/>
      <c r="V68" s="24"/>
      <c r="W68" s="58"/>
      <c r="X68" s="24"/>
      <c r="Y68" s="65"/>
      <c r="Z68" s="65"/>
      <c r="AA68" s="65"/>
      <c r="AB68" s="65"/>
      <c r="AC68" s="65"/>
      <c r="AD68" s="65"/>
    </row>
    <row r="69" spans="1:30" x14ac:dyDescent="0.25">
      <c r="A69" s="23"/>
      <c r="B69" s="58"/>
      <c r="C69" s="35"/>
      <c r="D69" s="58"/>
      <c r="E69" s="58"/>
      <c r="F69" s="24"/>
      <c r="G69" s="35"/>
      <c r="H69" s="38"/>
      <c r="I69" s="35"/>
      <c r="J69" s="24"/>
      <c r="K69" s="24"/>
      <c r="L69" s="24"/>
      <c r="M69" s="24"/>
      <c r="N69" s="57"/>
      <c r="O69" s="57"/>
      <c r="P69" s="24"/>
      <c r="Q69" s="108"/>
      <c r="R69" s="108"/>
      <c r="S69" s="108"/>
      <c r="T69" s="108"/>
      <c r="U69" s="108"/>
      <c r="V69" s="24"/>
      <c r="W69" s="58"/>
      <c r="X69" s="24"/>
      <c r="Y69" s="65"/>
      <c r="Z69" s="65"/>
      <c r="AA69" s="65"/>
      <c r="AB69" s="65"/>
      <c r="AC69" s="65"/>
      <c r="AD69" s="65"/>
    </row>
    <row r="70" spans="1:30" x14ac:dyDescent="0.25">
      <c r="A70" s="23"/>
      <c r="B70" s="58"/>
      <c r="C70" s="35"/>
      <c r="D70" s="58"/>
      <c r="E70" s="58"/>
      <c r="F70" s="24"/>
      <c r="G70" s="35"/>
      <c r="H70" s="38"/>
      <c r="I70" s="35"/>
      <c r="J70" s="24"/>
      <c r="K70" s="24"/>
      <c r="L70" s="24"/>
      <c r="M70" s="24"/>
      <c r="N70" s="57"/>
      <c r="O70" s="57"/>
      <c r="P70" s="24"/>
      <c r="Q70" s="108"/>
      <c r="R70" s="108"/>
      <c r="S70" s="108"/>
      <c r="T70" s="108"/>
      <c r="U70" s="108"/>
      <c r="V70" s="24"/>
      <c r="W70" s="58"/>
      <c r="X70" s="24"/>
      <c r="Y70" s="65"/>
      <c r="Z70" s="65"/>
      <c r="AA70" s="65"/>
      <c r="AB70" s="65"/>
      <c r="AC70" s="65"/>
      <c r="AD70" s="65"/>
    </row>
    <row r="71" spans="1:30" x14ac:dyDescent="0.25">
      <c r="A71" s="23"/>
      <c r="B71" s="58"/>
      <c r="C71" s="35"/>
      <c r="D71" s="58"/>
      <c r="E71" s="58"/>
      <c r="F71" s="24"/>
      <c r="G71" s="35"/>
      <c r="H71" s="38"/>
      <c r="I71" s="35"/>
      <c r="J71" s="24"/>
      <c r="K71" s="24"/>
      <c r="L71" s="24"/>
      <c r="M71" s="24"/>
      <c r="N71" s="57"/>
      <c r="O71" s="57"/>
      <c r="P71" s="24"/>
      <c r="Q71" s="108"/>
      <c r="R71" s="108"/>
      <c r="S71" s="108"/>
      <c r="T71" s="108"/>
      <c r="U71" s="108"/>
      <c r="V71" s="24"/>
      <c r="W71" s="58"/>
      <c r="X71" s="24"/>
      <c r="Y71" s="65"/>
      <c r="Z71" s="65"/>
      <c r="AA71" s="65"/>
      <c r="AB71" s="65"/>
      <c r="AC71" s="65"/>
      <c r="AD71" s="65"/>
    </row>
    <row r="72" spans="1:30" x14ac:dyDescent="0.25">
      <c r="A72" s="23"/>
      <c r="B72" s="58"/>
      <c r="C72" s="35"/>
      <c r="D72" s="58"/>
      <c r="E72" s="58"/>
      <c r="F72" s="24"/>
      <c r="G72" s="35"/>
      <c r="H72" s="38"/>
      <c r="I72" s="35"/>
      <c r="J72" s="24"/>
      <c r="K72" s="24"/>
      <c r="L72" s="24"/>
      <c r="M72" s="24"/>
      <c r="N72" s="57"/>
      <c r="O72" s="57"/>
      <c r="P72" s="24"/>
      <c r="Q72" s="108"/>
      <c r="R72" s="108"/>
      <c r="S72" s="108"/>
      <c r="T72" s="108"/>
      <c r="U72" s="108"/>
      <c r="V72" s="24"/>
      <c r="W72" s="58"/>
      <c r="X72" s="24"/>
      <c r="Y72" s="65"/>
      <c r="Z72" s="65"/>
      <c r="AA72" s="65"/>
      <c r="AB72" s="65"/>
      <c r="AC72" s="65"/>
      <c r="AD72" s="65"/>
    </row>
    <row r="73" spans="1:30" x14ac:dyDescent="0.25">
      <c r="A73" s="23"/>
      <c r="B73" s="58"/>
      <c r="C73" s="35"/>
      <c r="D73" s="58"/>
      <c r="E73" s="58"/>
      <c r="F73" s="24"/>
      <c r="G73" s="35"/>
      <c r="H73" s="38"/>
      <c r="I73" s="35"/>
      <c r="J73" s="24"/>
      <c r="K73" s="24"/>
      <c r="L73" s="24"/>
      <c r="M73" s="24"/>
      <c r="N73" s="57"/>
      <c r="O73" s="57"/>
      <c r="P73" s="24"/>
      <c r="Q73" s="108"/>
      <c r="R73" s="108"/>
      <c r="S73" s="108"/>
      <c r="T73" s="108"/>
      <c r="U73" s="108"/>
      <c r="V73" s="24"/>
      <c r="W73" s="58"/>
      <c r="X73" s="24"/>
      <c r="Y73" s="65"/>
      <c r="Z73" s="65"/>
      <c r="AA73" s="65"/>
      <c r="AB73" s="65"/>
      <c r="AC73" s="65"/>
      <c r="AD73" s="65"/>
    </row>
    <row r="74" spans="1:30" x14ac:dyDescent="0.25">
      <c r="A74" s="23"/>
      <c r="B74" s="58"/>
      <c r="C74" s="35"/>
      <c r="D74" s="58"/>
      <c r="E74" s="58"/>
      <c r="F74" s="24"/>
      <c r="G74" s="35"/>
      <c r="H74" s="38"/>
      <c r="I74" s="35"/>
      <c r="J74" s="24"/>
      <c r="K74" s="24"/>
      <c r="L74" s="24"/>
      <c r="M74" s="24"/>
      <c r="N74" s="57"/>
      <c r="O74" s="57"/>
      <c r="P74" s="24"/>
      <c r="Q74" s="108"/>
      <c r="R74" s="108"/>
      <c r="S74" s="108"/>
      <c r="T74" s="108"/>
      <c r="U74" s="108"/>
      <c r="V74" s="24"/>
      <c r="W74" s="58"/>
      <c r="X74" s="24"/>
      <c r="Y74" s="65"/>
      <c r="Z74" s="65"/>
      <c r="AA74" s="65"/>
      <c r="AB74" s="65"/>
      <c r="AC74" s="65"/>
      <c r="AD74" s="65"/>
    </row>
    <row r="75" spans="1:30" x14ac:dyDescent="0.25">
      <c r="A75" s="23"/>
      <c r="B75" s="58"/>
      <c r="C75" s="35"/>
      <c r="D75" s="58"/>
      <c r="E75" s="58"/>
      <c r="F75" s="24"/>
      <c r="G75" s="35"/>
      <c r="H75" s="38"/>
      <c r="I75" s="35"/>
      <c r="J75" s="24"/>
      <c r="K75" s="24"/>
      <c r="L75" s="24"/>
      <c r="M75" s="24"/>
      <c r="N75" s="57"/>
      <c r="O75" s="57"/>
      <c r="P75" s="24"/>
      <c r="Q75" s="108"/>
      <c r="R75" s="108"/>
      <c r="S75" s="108"/>
      <c r="T75" s="108"/>
      <c r="U75" s="108"/>
      <c r="V75" s="24"/>
      <c r="W75" s="58"/>
      <c r="X75" s="24"/>
      <c r="Y75" s="65"/>
      <c r="Z75" s="65"/>
      <c r="AA75" s="65"/>
      <c r="AB75" s="65"/>
      <c r="AC75" s="65"/>
      <c r="AD75" s="65"/>
    </row>
    <row r="76" spans="1:30" x14ac:dyDescent="0.25">
      <c r="A76" s="23"/>
      <c r="B76" s="58"/>
      <c r="C76" s="35"/>
      <c r="D76" s="58"/>
      <c r="E76" s="58"/>
      <c r="F76" s="24"/>
      <c r="G76" s="35"/>
      <c r="H76" s="38"/>
      <c r="I76" s="35"/>
      <c r="J76" s="24"/>
      <c r="K76" s="24"/>
      <c r="L76" s="24"/>
      <c r="M76" s="24"/>
      <c r="N76" s="57"/>
      <c r="O76" s="57"/>
      <c r="P76" s="24"/>
      <c r="Q76" s="108"/>
      <c r="R76" s="108"/>
      <c r="S76" s="108"/>
      <c r="T76" s="108"/>
      <c r="U76" s="108"/>
      <c r="V76" s="24"/>
      <c r="W76" s="58"/>
      <c r="X76" s="24"/>
      <c r="Y76" s="65"/>
      <c r="Z76" s="65"/>
      <c r="AA76" s="65"/>
      <c r="AB76" s="65"/>
      <c r="AC76" s="65"/>
      <c r="AD76" s="65"/>
    </row>
    <row r="77" spans="1:30" x14ac:dyDescent="0.25">
      <c r="A77" s="23"/>
      <c r="B77" s="58"/>
      <c r="C77" s="35"/>
      <c r="D77" s="58"/>
      <c r="E77" s="58"/>
      <c r="F77" s="24"/>
      <c r="G77" s="35"/>
      <c r="H77" s="38"/>
      <c r="I77" s="35"/>
      <c r="J77" s="24"/>
      <c r="K77" s="24"/>
      <c r="L77" s="24"/>
      <c r="M77" s="24"/>
      <c r="N77" s="57"/>
      <c r="O77" s="57"/>
      <c r="P77" s="24"/>
      <c r="Q77" s="108"/>
      <c r="R77" s="108"/>
      <c r="S77" s="108"/>
      <c r="T77" s="108"/>
      <c r="U77" s="108"/>
      <c r="V77" s="24"/>
      <c r="W77" s="58"/>
      <c r="X77" s="24"/>
      <c r="Y77" s="65"/>
      <c r="Z77" s="65"/>
      <c r="AA77" s="65"/>
      <c r="AB77" s="65"/>
      <c r="AC77" s="65"/>
      <c r="AD77" s="65"/>
    </row>
    <row r="78" spans="1:30" x14ac:dyDescent="0.25">
      <c r="A78" s="23"/>
      <c r="B78" s="58"/>
      <c r="C78" s="35"/>
      <c r="D78" s="58"/>
      <c r="E78" s="58"/>
      <c r="F78" s="24"/>
      <c r="G78" s="35"/>
      <c r="H78" s="38"/>
      <c r="I78" s="35"/>
      <c r="J78" s="24"/>
      <c r="K78" s="24"/>
      <c r="L78" s="24"/>
      <c r="M78" s="24"/>
      <c r="N78" s="57"/>
      <c r="O78" s="57"/>
      <c r="P78" s="24"/>
      <c r="Q78" s="108"/>
      <c r="R78" s="108"/>
      <c r="S78" s="108"/>
      <c r="T78" s="108"/>
      <c r="U78" s="108"/>
      <c r="V78" s="24"/>
      <c r="W78" s="58"/>
      <c r="X78" s="24"/>
      <c r="Y78" s="65"/>
      <c r="Z78" s="65"/>
      <c r="AA78" s="65"/>
      <c r="AB78" s="65"/>
      <c r="AC78" s="65"/>
      <c r="AD78" s="65"/>
    </row>
    <row r="79" spans="1:30" x14ac:dyDescent="0.25">
      <c r="A79" s="23"/>
      <c r="B79" s="58"/>
      <c r="C79" s="35"/>
      <c r="D79" s="58"/>
      <c r="E79" s="58"/>
      <c r="F79" s="24"/>
      <c r="G79" s="35"/>
      <c r="H79" s="38"/>
      <c r="I79" s="35"/>
      <c r="J79" s="24"/>
      <c r="K79" s="24"/>
      <c r="L79" s="24"/>
      <c r="M79" s="24"/>
      <c r="N79" s="57"/>
      <c r="O79" s="57"/>
      <c r="P79" s="24"/>
      <c r="Q79" s="108"/>
      <c r="R79" s="108"/>
      <c r="S79" s="108"/>
      <c r="T79" s="108"/>
      <c r="U79" s="108"/>
      <c r="V79" s="24"/>
      <c r="W79" s="58"/>
      <c r="X79" s="24"/>
      <c r="Y79" s="65"/>
      <c r="Z79" s="65"/>
      <c r="AA79" s="65"/>
      <c r="AB79" s="65"/>
      <c r="AC79" s="65"/>
      <c r="AD79" s="65"/>
    </row>
    <row r="80" spans="1:30" x14ac:dyDescent="0.25">
      <c r="A80" s="23"/>
      <c r="B80" s="58"/>
      <c r="C80" s="35"/>
      <c r="D80" s="58"/>
      <c r="E80" s="58"/>
      <c r="F80" s="24"/>
      <c r="G80" s="35"/>
      <c r="H80" s="38"/>
      <c r="I80" s="35"/>
      <c r="J80" s="24"/>
      <c r="K80" s="24"/>
      <c r="L80" s="24"/>
      <c r="M80" s="24"/>
      <c r="N80" s="57"/>
      <c r="O80" s="57"/>
      <c r="P80" s="24"/>
      <c r="Q80" s="108"/>
      <c r="R80" s="108"/>
      <c r="S80" s="108"/>
      <c r="T80" s="108"/>
      <c r="U80" s="108"/>
      <c r="V80" s="24"/>
      <c r="W80" s="58"/>
      <c r="X80" s="24"/>
      <c r="Y80" s="65"/>
      <c r="Z80" s="65"/>
      <c r="AA80" s="65"/>
      <c r="AB80" s="65"/>
      <c r="AC80" s="65"/>
      <c r="AD80" s="65"/>
    </row>
    <row r="81" spans="1:30" x14ac:dyDescent="0.25">
      <c r="A81" s="23"/>
      <c r="B81" s="58"/>
      <c r="C81" s="35"/>
      <c r="D81" s="58"/>
      <c r="E81" s="58"/>
      <c r="F81" s="24"/>
      <c r="G81" s="35"/>
      <c r="H81" s="38"/>
      <c r="I81" s="35"/>
      <c r="J81" s="24"/>
      <c r="K81" s="24"/>
      <c r="L81" s="24"/>
      <c r="M81" s="24"/>
      <c r="N81" s="57"/>
      <c r="O81" s="57"/>
      <c r="P81" s="24"/>
      <c r="Q81" s="108"/>
      <c r="R81" s="108"/>
      <c r="S81" s="108"/>
      <c r="T81" s="108"/>
      <c r="U81" s="108"/>
      <c r="V81" s="24"/>
      <c r="W81" s="58"/>
      <c r="X81" s="24"/>
      <c r="Y81" s="65"/>
      <c r="Z81" s="65"/>
      <c r="AA81" s="65"/>
      <c r="AB81" s="65"/>
      <c r="AC81" s="65"/>
      <c r="AD81" s="65"/>
    </row>
    <row r="82" spans="1:30" x14ac:dyDescent="0.25">
      <c r="A82" s="23"/>
      <c r="B82" s="58"/>
      <c r="C82" s="35"/>
      <c r="D82" s="58"/>
      <c r="E82" s="58"/>
      <c r="F82" s="24"/>
      <c r="G82" s="35"/>
      <c r="H82" s="38"/>
      <c r="I82" s="35"/>
      <c r="J82" s="24"/>
      <c r="K82" s="24"/>
      <c r="L82" s="24"/>
      <c r="M82" s="24"/>
      <c r="N82" s="57"/>
      <c r="O82" s="57"/>
      <c r="P82" s="24"/>
      <c r="Q82" s="108"/>
      <c r="R82" s="108"/>
      <c r="S82" s="108"/>
      <c r="T82" s="108"/>
      <c r="U82" s="108"/>
      <c r="V82" s="24"/>
      <c r="W82" s="58"/>
      <c r="X82" s="24"/>
      <c r="Y82" s="65"/>
      <c r="Z82" s="65"/>
      <c r="AA82" s="65"/>
      <c r="AB82" s="65"/>
      <c r="AC82" s="65"/>
      <c r="AD82" s="65"/>
    </row>
    <row r="83" spans="1:30" x14ac:dyDescent="0.25">
      <c r="A83" s="23"/>
      <c r="B83" s="58"/>
      <c r="C83" s="35"/>
      <c r="D83" s="58"/>
      <c r="E83" s="58"/>
      <c r="F83" s="24"/>
      <c r="G83" s="35"/>
      <c r="H83" s="38"/>
      <c r="I83" s="35"/>
      <c r="J83" s="24"/>
      <c r="K83" s="24"/>
      <c r="L83" s="24"/>
      <c r="M83" s="24"/>
      <c r="N83" s="57"/>
      <c r="O83" s="57"/>
      <c r="P83" s="24"/>
      <c r="Q83" s="108"/>
      <c r="R83" s="108"/>
      <c r="S83" s="108"/>
      <c r="T83" s="108"/>
      <c r="U83" s="108"/>
      <c r="V83" s="24"/>
      <c r="W83" s="58"/>
      <c r="X83" s="24"/>
      <c r="Y83" s="65"/>
      <c r="Z83" s="65"/>
      <c r="AA83" s="65"/>
      <c r="AB83" s="65"/>
      <c r="AC83" s="65"/>
      <c r="AD83" s="65"/>
    </row>
    <row r="84" spans="1:30" x14ac:dyDescent="0.25">
      <c r="A84" s="23"/>
      <c r="B84" s="58"/>
      <c r="C84" s="35"/>
      <c r="D84" s="58"/>
      <c r="E84" s="58"/>
      <c r="F84" s="24"/>
      <c r="G84" s="35"/>
      <c r="H84" s="38"/>
      <c r="I84" s="35"/>
      <c r="J84" s="24"/>
      <c r="K84" s="24"/>
      <c r="L84" s="24"/>
      <c r="M84" s="24"/>
      <c r="N84" s="57"/>
      <c r="O84" s="57"/>
      <c r="P84" s="24"/>
      <c r="Q84" s="108"/>
      <c r="R84" s="108"/>
      <c r="S84" s="108"/>
      <c r="T84" s="108"/>
      <c r="U84" s="108"/>
      <c r="V84" s="24"/>
      <c r="W84" s="58"/>
      <c r="X84" s="24"/>
      <c r="Y84" s="65"/>
      <c r="Z84" s="65"/>
      <c r="AA84" s="65"/>
      <c r="AB84" s="65"/>
      <c r="AC84" s="65"/>
      <c r="AD84" s="65"/>
    </row>
    <row r="85" spans="1:30" x14ac:dyDescent="0.25">
      <c r="A85" s="23"/>
      <c r="B85" s="58"/>
      <c r="C85" s="35"/>
      <c r="D85" s="58"/>
      <c r="E85" s="58"/>
      <c r="F85" s="24"/>
      <c r="G85" s="35"/>
      <c r="H85" s="38"/>
      <c r="I85" s="35"/>
      <c r="J85" s="24"/>
      <c r="K85" s="24"/>
      <c r="L85" s="24"/>
      <c r="M85" s="24"/>
      <c r="N85" s="57"/>
      <c r="O85" s="57"/>
      <c r="P85" s="24"/>
      <c r="Q85" s="108"/>
      <c r="R85" s="108"/>
      <c r="S85" s="108"/>
      <c r="T85" s="108"/>
      <c r="U85" s="108"/>
      <c r="V85" s="24"/>
      <c r="W85" s="58"/>
      <c r="X85" s="24"/>
      <c r="Y85" s="65"/>
      <c r="Z85" s="65"/>
      <c r="AA85" s="65"/>
      <c r="AB85" s="65"/>
      <c r="AC85" s="65"/>
      <c r="AD85" s="65"/>
    </row>
    <row r="86" spans="1:30" x14ac:dyDescent="0.25">
      <c r="A86" s="23"/>
      <c r="B86" s="58"/>
      <c r="C86" s="35"/>
      <c r="D86" s="58"/>
      <c r="E86" s="58"/>
      <c r="F86" s="24"/>
      <c r="G86" s="35"/>
      <c r="H86" s="38"/>
      <c r="I86" s="35"/>
      <c r="J86" s="24"/>
      <c r="K86" s="24"/>
      <c r="L86" s="24"/>
      <c r="M86" s="24"/>
      <c r="N86" s="57"/>
      <c r="O86" s="57"/>
      <c r="P86" s="24"/>
      <c r="Q86" s="108"/>
      <c r="R86" s="108"/>
      <c r="S86" s="108"/>
      <c r="T86" s="108"/>
      <c r="U86" s="108"/>
      <c r="V86" s="24"/>
      <c r="W86" s="58"/>
      <c r="X86" s="24"/>
      <c r="Y86" s="65"/>
      <c r="Z86" s="65"/>
      <c r="AA86" s="65"/>
      <c r="AB86" s="65"/>
      <c r="AC86" s="65"/>
      <c r="AD86" s="65"/>
    </row>
    <row r="87" spans="1:30" x14ac:dyDescent="0.25">
      <c r="A87" s="23"/>
      <c r="B87" s="58"/>
      <c r="C87" s="35"/>
      <c r="D87" s="58"/>
      <c r="E87" s="58"/>
      <c r="F87" s="24"/>
      <c r="G87" s="35"/>
      <c r="H87" s="38"/>
      <c r="I87" s="35"/>
      <c r="J87" s="24"/>
      <c r="K87" s="24"/>
      <c r="L87" s="24"/>
      <c r="M87" s="24"/>
      <c r="N87" s="57"/>
      <c r="O87" s="57"/>
      <c r="P87" s="24"/>
      <c r="Q87" s="108"/>
      <c r="R87" s="108"/>
      <c r="S87" s="108"/>
      <c r="T87" s="108"/>
      <c r="U87" s="108"/>
      <c r="V87" s="24"/>
      <c r="W87" s="58"/>
      <c r="X87" s="24"/>
      <c r="Y87" s="65"/>
      <c r="Z87" s="65"/>
      <c r="AA87" s="65"/>
      <c r="AB87" s="65"/>
      <c r="AC87" s="65"/>
      <c r="AD87" s="65"/>
    </row>
    <row r="88" spans="1:30" x14ac:dyDescent="0.25">
      <c r="A88" s="23"/>
      <c r="B88" s="58"/>
      <c r="C88" s="35"/>
      <c r="D88" s="58"/>
      <c r="E88" s="58"/>
      <c r="F88" s="24"/>
      <c r="G88" s="35"/>
      <c r="H88" s="38"/>
      <c r="I88" s="35"/>
      <c r="J88" s="24"/>
      <c r="K88" s="24"/>
      <c r="L88" s="24"/>
      <c r="M88" s="24"/>
      <c r="N88" s="57"/>
      <c r="O88" s="57"/>
      <c r="P88" s="24"/>
      <c r="Q88" s="108"/>
      <c r="R88" s="108"/>
      <c r="S88" s="108"/>
      <c r="T88" s="108"/>
      <c r="U88" s="108"/>
      <c r="V88" s="24"/>
      <c r="W88" s="58"/>
      <c r="X88" s="24"/>
      <c r="Y88" s="65"/>
      <c r="Z88" s="65"/>
      <c r="AA88" s="65"/>
      <c r="AB88" s="65"/>
      <c r="AC88" s="65"/>
      <c r="AD88" s="65"/>
    </row>
    <row r="89" spans="1:30" x14ac:dyDescent="0.25">
      <c r="A89" s="23"/>
      <c r="B89" s="58"/>
      <c r="C89" s="35"/>
      <c r="D89" s="58"/>
      <c r="E89" s="58"/>
      <c r="F89" s="24"/>
      <c r="G89" s="35"/>
      <c r="H89" s="38"/>
      <c r="I89" s="35"/>
      <c r="J89" s="24"/>
      <c r="K89" s="24"/>
      <c r="L89" s="24"/>
      <c r="M89" s="24"/>
      <c r="N89" s="57"/>
      <c r="O89" s="57"/>
      <c r="P89" s="24"/>
      <c r="Q89" s="108"/>
      <c r="R89" s="108"/>
      <c r="S89" s="108"/>
      <c r="T89" s="108"/>
      <c r="U89" s="108"/>
      <c r="V89" s="24"/>
      <c r="W89" s="58"/>
      <c r="X89" s="24"/>
      <c r="Y89" s="65"/>
      <c r="Z89" s="65"/>
      <c r="AA89" s="65"/>
      <c r="AB89" s="65"/>
      <c r="AC89" s="65"/>
      <c r="AD89" s="65"/>
    </row>
    <row r="90" spans="1:30" x14ac:dyDescent="0.25">
      <c r="A90" s="23"/>
      <c r="B90" s="58"/>
      <c r="C90" s="35"/>
      <c r="D90" s="58"/>
      <c r="E90" s="58"/>
      <c r="F90" s="24"/>
      <c r="G90" s="35"/>
      <c r="H90" s="38"/>
      <c r="I90" s="35"/>
      <c r="J90" s="24"/>
      <c r="K90" s="24"/>
      <c r="L90" s="24"/>
      <c r="M90" s="24"/>
      <c r="N90" s="57"/>
      <c r="O90" s="57"/>
      <c r="P90" s="24"/>
      <c r="Q90" s="108"/>
      <c r="R90" s="108"/>
      <c r="S90" s="108"/>
      <c r="T90" s="108"/>
      <c r="U90" s="108"/>
      <c r="V90" s="24"/>
      <c r="W90" s="58"/>
      <c r="X90" s="24"/>
      <c r="Y90" s="65"/>
      <c r="Z90" s="65"/>
      <c r="AA90" s="65"/>
      <c r="AB90" s="65"/>
      <c r="AC90" s="65"/>
      <c r="AD90" s="65"/>
    </row>
    <row r="91" spans="1:30" x14ac:dyDescent="0.25">
      <c r="A91" s="23"/>
      <c r="B91" s="58"/>
      <c r="C91" s="35"/>
      <c r="D91" s="58"/>
      <c r="E91" s="58"/>
      <c r="F91" s="24"/>
      <c r="G91" s="35"/>
      <c r="H91" s="38"/>
      <c r="I91" s="35"/>
      <c r="J91" s="24"/>
      <c r="K91" s="24"/>
      <c r="L91" s="24"/>
      <c r="M91" s="24"/>
      <c r="N91" s="57"/>
      <c r="O91" s="57"/>
      <c r="P91" s="24"/>
      <c r="Q91" s="108"/>
      <c r="R91" s="108"/>
      <c r="S91" s="108"/>
      <c r="T91" s="108"/>
      <c r="U91" s="108"/>
      <c r="V91" s="24"/>
      <c r="W91" s="58"/>
      <c r="X91" s="24"/>
      <c r="Y91" s="65"/>
      <c r="Z91" s="65"/>
      <c r="AA91" s="65"/>
      <c r="AB91" s="65"/>
      <c r="AC91" s="65"/>
      <c r="AD91" s="65"/>
    </row>
    <row r="92" spans="1:30" x14ac:dyDescent="0.25">
      <c r="A92" s="23"/>
      <c r="B92" s="58"/>
      <c r="C92" s="35"/>
      <c r="D92" s="58"/>
      <c r="E92" s="58"/>
      <c r="F92" s="24"/>
      <c r="G92" s="35"/>
      <c r="H92" s="38"/>
      <c r="I92" s="35"/>
      <c r="J92" s="24"/>
      <c r="K92" s="24"/>
      <c r="L92" s="24"/>
      <c r="M92" s="24"/>
      <c r="N92" s="57"/>
      <c r="O92" s="57"/>
      <c r="P92" s="24"/>
      <c r="Q92" s="108"/>
      <c r="R92" s="108"/>
      <c r="S92" s="108"/>
      <c r="T92" s="108"/>
      <c r="U92" s="108"/>
      <c r="V92" s="24"/>
      <c r="W92" s="58"/>
      <c r="X92" s="24"/>
      <c r="Y92" s="65"/>
      <c r="Z92" s="65"/>
      <c r="AA92" s="65"/>
      <c r="AB92" s="65"/>
      <c r="AC92" s="65"/>
      <c r="AD92" s="65"/>
    </row>
    <row r="93" spans="1:30" x14ac:dyDescent="0.25">
      <c r="A93" s="23"/>
      <c r="B93" s="58"/>
      <c r="C93" s="35"/>
      <c r="D93" s="58"/>
      <c r="E93" s="58"/>
      <c r="F93" s="24"/>
      <c r="G93" s="35"/>
      <c r="H93" s="38"/>
      <c r="I93" s="35"/>
      <c r="J93" s="24"/>
      <c r="K93" s="24"/>
      <c r="L93" s="24"/>
      <c r="M93" s="24"/>
      <c r="N93" s="57"/>
      <c r="O93" s="57"/>
      <c r="P93" s="24"/>
      <c r="Q93" s="108"/>
      <c r="R93" s="108"/>
      <c r="S93" s="108"/>
      <c r="T93" s="108"/>
      <c r="U93" s="108"/>
      <c r="V93" s="24"/>
      <c r="W93" s="58"/>
      <c r="X93" s="24"/>
      <c r="Y93" s="65"/>
      <c r="Z93" s="65"/>
      <c r="AA93" s="65"/>
      <c r="AB93" s="65"/>
      <c r="AC93" s="65"/>
      <c r="AD93" s="65"/>
    </row>
    <row r="94" spans="1:30" x14ac:dyDescent="0.25">
      <c r="A94" s="23"/>
      <c r="B94" s="58"/>
      <c r="C94" s="35"/>
      <c r="D94" s="58"/>
      <c r="E94" s="58"/>
      <c r="F94" s="24"/>
      <c r="G94" s="35"/>
      <c r="H94" s="38"/>
      <c r="I94" s="35"/>
      <c r="J94" s="24"/>
      <c r="K94" s="24"/>
      <c r="L94" s="24"/>
      <c r="M94" s="24"/>
      <c r="N94" s="57"/>
      <c r="O94" s="57"/>
      <c r="P94" s="24"/>
      <c r="Q94" s="108"/>
      <c r="R94" s="108"/>
      <c r="S94" s="108"/>
      <c r="T94" s="108"/>
      <c r="U94" s="108"/>
      <c r="V94" s="24"/>
      <c r="W94" s="58"/>
      <c r="X94" s="24"/>
      <c r="Y94" s="65"/>
      <c r="Z94" s="65"/>
      <c r="AA94" s="65"/>
      <c r="AB94" s="65"/>
      <c r="AC94" s="65"/>
      <c r="AD94" s="65"/>
    </row>
    <row r="95" spans="1:30" x14ac:dyDescent="0.25">
      <c r="A95" s="23"/>
      <c r="B95" s="58"/>
      <c r="C95" s="35"/>
      <c r="D95" s="58"/>
      <c r="E95" s="58"/>
      <c r="F95" s="24"/>
      <c r="G95" s="35"/>
      <c r="H95" s="38"/>
      <c r="I95" s="35"/>
      <c r="J95" s="24"/>
      <c r="K95" s="24"/>
      <c r="L95" s="24"/>
      <c r="M95" s="24"/>
      <c r="N95" s="57"/>
      <c r="O95" s="57"/>
      <c r="P95" s="24"/>
      <c r="Q95" s="108"/>
      <c r="R95" s="108"/>
      <c r="S95" s="108"/>
      <c r="T95" s="108"/>
      <c r="U95" s="108"/>
      <c r="V95" s="24"/>
      <c r="W95" s="58"/>
      <c r="X95" s="24"/>
      <c r="Y95" s="65"/>
      <c r="Z95" s="65"/>
      <c r="AA95" s="65"/>
      <c r="AB95" s="65"/>
      <c r="AC95" s="65"/>
      <c r="AD95" s="65"/>
    </row>
    <row r="96" spans="1:30" x14ac:dyDescent="0.25">
      <c r="A96" s="23"/>
      <c r="B96" s="58"/>
      <c r="C96" s="35"/>
      <c r="D96" s="58"/>
      <c r="E96" s="58"/>
      <c r="F96" s="24"/>
      <c r="G96" s="35"/>
      <c r="H96" s="38"/>
      <c r="I96" s="35"/>
      <c r="J96" s="24"/>
      <c r="K96" s="24"/>
      <c r="L96" s="24"/>
      <c r="M96" s="24"/>
      <c r="N96" s="57"/>
      <c r="O96" s="57"/>
      <c r="P96" s="24"/>
      <c r="Q96" s="108"/>
      <c r="R96" s="108"/>
      <c r="S96" s="108"/>
      <c r="T96" s="108"/>
      <c r="U96" s="108"/>
      <c r="V96" s="24"/>
      <c r="W96" s="58"/>
      <c r="X96" s="24"/>
      <c r="Y96" s="65"/>
      <c r="Z96" s="65"/>
      <c r="AA96" s="65"/>
      <c r="AB96" s="65"/>
      <c r="AC96" s="65"/>
      <c r="AD96" s="65"/>
    </row>
    <row r="97" spans="1:30" x14ac:dyDescent="0.25">
      <c r="A97" s="23"/>
      <c r="B97" s="58"/>
      <c r="C97" s="35"/>
      <c r="D97" s="58"/>
      <c r="E97" s="58"/>
      <c r="F97" s="24"/>
      <c r="G97" s="35"/>
      <c r="H97" s="38"/>
      <c r="I97" s="35"/>
      <c r="J97" s="24"/>
      <c r="K97" s="24"/>
      <c r="L97" s="24"/>
      <c r="M97" s="24"/>
      <c r="N97" s="57"/>
      <c r="O97" s="57"/>
      <c r="P97" s="24"/>
      <c r="Q97" s="108"/>
      <c r="R97" s="108"/>
      <c r="S97" s="108"/>
      <c r="T97" s="108"/>
      <c r="U97" s="108"/>
      <c r="V97" s="24"/>
      <c r="W97" s="58"/>
      <c r="X97" s="24"/>
      <c r="Y97" s="65"/>
      <c r="Z97" s="65"/>
      <c r="AA97" s="65"/>
      <c r="AB97" s="65"/>
      <c r="AC97" s="65"/>
      <c r="AD97" s="65"/>
    </row>
    <row r="98" spans="1:30" x14ac:dyDescent="0.25">
      <c r="A98" s="23"/>
      <c r="B98" s="58"/>
      <c r="C98" s="35"/>
      <c r="D98" s="58"/>
      <c r="E98" s="58"/>
      <c r="F98" s="24"/>
      <c r="G98" s="35"/>
      <c r="H98" s="38"/>
      <c r="I98" s="35"/>
      <c r="J98" s="24"/>
      <c r="K98" s="24"/>
      <c r="L98" s="24"/>
      <c r="M98" s="24"/>
      <c r="N98" s="57"/>
      <c r="O98" s="57"/>
      <c r="P98" s="24"/>
      <c r="Q98" s="108"/>
      <c r="R98" s="108"/>
      <c r="S98" s="108"/>
      <c r="T98" s="108"/>
      <c r="U98" s="108"/>
      <c r="V98" s="24"/>
      <c r="W98" s="58"/>
      <c r="X98" s="24"/>
      <c r="Y98" s="65"/>
      <c r="Z98" s="65"/>
      <c r="AA98" s="65"/>
      <c r="AB98" s="65"/>
      <c r="AC98" s="65"/>
      <c r="AD98" s="65"/>
    </row>
    <row r="99" spans="1:30" x14ac:dyDescent="0.25">
      <c r="A99" s="23"/>
      <c r="B99" s="58"/>
      <c r="C99" s="35"/>
      <c r="D99" s="58"/>
      <c r="E99" s="58"/>
      <c r="F99" s="24"/>
      <c r="G99" s="35"/>
      <c r="H99" s="38"/>
      <c r="I99" s="35"/>
      <c r="J99" s="24"/>
      <c r="K99" s="24"/>
      <c r="L99" s="24"/>
      <c r="M99" s="24"/>
      <c r="N99" s="57"/>
      <c r="O99" s="57"/>
      <c r="P99" s="24"/>
      <c r="Q99" s="108"/>
      <c r="R99" s="108"/>
      <c r="S99" s="108"/>
      <c r="T99" s="108"/>
      <c r="U99" s="108"/>
      <c r="V99" s="24"/>
      <c r="W99" s="58"/>
      <c r="X99" s="24"/>
      <c r="Y99" s="65"/>
      <c r="Z99" s="65"/>
      <c r="AA99" s="65"/>
      <c r="AB99" s="65"/>
      <c r="AC99" s="65"/>
      <c r="AD99" s="65"/>
    </row>
    <row r="100" spans="1:30" x14ac:dyDescent="0.25">
      <c r="A100" s="23"/>
      <c r="B100" s="58"/>
      <c r="C100" s="35"/>
      <c r="D100" s="58"/>
      <c r="E100" s="58"/>
      <c r="F100" s="24"/>
      <c r="G100" s="35"/>
      <c r="H100" s="38"/>
      <c r="I100" s="35"/>
      <c r="J100" s="24"/>
      <c r="K100" s="24"/>
      <c r="L100" s="24"/>
      <c r="M100" s="24"/>
      <c r="N100" s="57"/>
      <c r="O100" s="57"/>
      <c r="P100" s="24"/>
      <c r="Q100" s="108"/>
      <c r="R100" s="108"/>
      <c r="S100" s="108"/>
      <c r="T100" s="108"/>
      <c r="U100" s="108"/>
      <c r="V100" s="24"/>
      <c r="W100" s="58"/>
      <c r="X100" s="24"/>
      <c r="Y100" s="65"/>
      <c r="Z100" s="65"/>
      <c r="AA100" s="65"/>
      <c r="AB100" s="65"/>
      <c r="AC100" s="65"/>
      <c r="AD100" s="65"/>
    </row>
    <row r="101" spans="1:30" x14ac:dyDescent="0.25">
      <c r="A101" s="23"/>
      <c r="B101" s="58"/>
      <c r="C101" s="35"/>
      <c r="D101" s="58"/>
      <c r="E101" s="58"/>
      <c r="F101" s="24"/>
      <c r="G101" s="35"/>
      <c r="H101" s="38"/>
      <c r="I101" s="35"/>
      <c r="J101" s="24"/>
      <c r="K101" s="24"/>
      <c r="L101" s="24"/>
      <c r="M101" s="24"/>
      <c r="N101" s="57"/>
      <c r="O101" s="57"/>
      <c r="P101" s="24"/>
      <c r="Q101" s="108"/>
      <c r="R101" s="108"/>
      <c r="S101" s="108"/>
      <c r="T101" s="108"/>
      <c r="U101" s="108"/>
      <c r="V101" s="24"/>
      <c r="W101" s="58"/>
      <c r="X101" s="24"/>
      <c r="Y101" s="65"/>
      <c r="Z101" s="65"/>
      <c r="AA101" s="65"/>
      <c r="AB101" s="65"/>
      <c r="AC101" s="65"/>
      <c r="AD101" s="65"/>
    </row>
    <row r="102" spans="1:30" x14ac:dyDescent="0.25">
      <c r="A102" s="23"/>
      <c r="B102" s="58"/>
      <c r="C102" s="35"/>
      <c r="D102" s="58"/>
      <c r="E102" s="58"/>
      <c r="F102" s="24"/>
      <c r="G102" s="35"/>
      <c r="H102" s="38"/>
      <c r="I102" s="35"/>
      <c r="J102" s="24"/>
      <c r="K102" s="24"/>
      <c r="L102" s="24"/>
      <c r="M102" s="24"/>
      <c r="N102" s="57"/>
      <c r="O102" s="57"/>
      <c r="P102" s="24"/>
      <c r="Q102" s="108"/>
      <c r="R102" s="108"/>
      <c r="S102" s="108"/>
      <c r="T102" s="108"/>
      <c r="U102" s="108"/>
      <c r="V102" s="24"/>
      <c r="W102" s="58"/>
      <c r="X102" s="24"/>
      <c r="Y102" s="65"/>
      <c r="Z102" s="65"/>
      <c r="AA102" s="65"/>
      <c r="AB102" s="65"/>
      <c r="AC102" s="65"/>
      <c r="AD102" s="65"/>
    </row>
    <row r="103" spans="1:30" x14ac:dyDescent="0.25">
      <c r="A103" s="23"/>
      <c r="B103" s="58"/>
      <c r="C103" s="35"/>
      <c r="D103" s="58"/>
      <c r="E103" s="58"/>
      <c r="F103" s="24"/>
      <c r="G103" s="35"/>
      <c r="H103" s="38"/>
      <c r="I103" s="35"/>
      <c r="J103" s="24"/>
      <c r="K103" s="24"/>
      <c r="L103" s="24"/>
      <c r="M103" s="24"/>
      <c r="N103" s="57"/>
      <c r="O103" s="57"/>
      <c r="P103" s="24"/>
      <c r="Q103" s="108"/>
      <c r="R103" s="108"/>
      <c r="S103" s="108"/>
      <c r="T103" s="108"/>
      <c r="U103" s="108"/>
      <c r="V103" s="24"/>
      <c r="W103" s="58"/>
      <c r="X103" s="24"/>
      <c r="Y103" s="65"/>
      <c r="Z103" s="65"/>
      <c r="AA103" s="65"/>
      <c r="AB103" s="65"/>
      <c r="AC103" s="65"/>
      <c r="AD103" s="65"/>
    </row>
    <row r="104" spans="1:30" x14ac:dyDescent="0.25">
      <c r="A104" s="23"/>
      <c r="B104" s="58"/>
      <c r="C104" s="35"/>
      <c r="D104" s="58"/>
      <c r="E104" s="58"/>
      <c r="F104" s="24"/>
      <c r="G104" s="35"/>
      <c r="H104" s="38"/>
      <c r="I104" s="35"/>
      <c r="J104" s="24"/>
      <c r="K104" s="24"/>
      <c r="L104" s="24"/>
      <c r="M104" s="24"/>
      <c r="N104" s="57"/>
      <c r="O104" s="57"/>
      <c r="P104" s="24"/>
      <c r="Q104" s="108"/>
      <c r="R104" s="108"/>
      <c r="S104" s="108"/>
      <c r="T104" s="108"/>
      <c r="U104" s="108"/>
      <c r="V104" s="24"/>
      <c r="W104" s="58"/>
      <c r="X104" s="24"/>
      <c r="Y104" s="65"/>
      <c r="Z104" s="65"/>
      <c r="AA104" s="65"/>
      <c r="AB104" s="65"/>
      <c r="AC104" s="65"/>
      <c r="AD104" s="65"/>
    </row>
    <row r="105" spans="1:30" x14ac:dyDescent="0.25">
      <c r="A105" s="23"/>
      <c r="B105" s="58"/>
      <c r="C105" s="35"/>
      <c r="D105" s="58"/>
      <c r="E105" s="58"/>
      <c r="F105" s="24"/>
      <c r="G105" s="35"/>
      <c r="H105" s="38"/>
      <c r="I105" s="35"/>
      <c r="J105" s="24"/>
      <c r="K105" s="24"/>
      <c r="L105" s="24"/>
      <c r="M105" s="24"/>
      <c r="N105" s="57"/>
      <c r="O105" s="57"/>
      <c r="P105" s="24"/>
      <c r="Q105" s="108"/>
      <c r="R105" s="108"/>
      <c r="S105" s="108"/>
      <c r="T105" s="108"/>
      <c r="U105" s="108"/>
      <c r="V105" s="24"/>
      <c r="W105" s="58"/>
      <c r="X105" s="24"/>
      <c r="Y105" s="65"/>
      <c r="Z105" s="65"/>
      <c r="AA105" s="65"/>
      <c r="AB105" s="65"/>
      <c r="AC105" s="65"/>
      <c r="AD105" s="65"/>
    </row>
    <row r="106" spans="1:30" x14ac:dyDescent="0.25">
      <c r="A106" s="23"/>
      <c r="B106" s="58"/>
      <c r="C106" s="35"/>
      <c r="D106" s="58"/>
      <c r="E106" s="58"/>
      <c r="F106" s="24"/>
      <c r="G106" s="35"/>
      <c r="H106" s="38"/>
      <c r="I106" s="35"/>
      <c r="J106" s="24"/>
      <c r="K106" s="24"/>
      <c r="L106" s="24"/>
      <c r="M106" s="24"/>
      <c r="N106" s="57"/>
      <c r="O106" s="57"/>
      <c r="P106" s="24"/>
      <c r="Q106" s="108"/>
      <c r="R106" s="108"/>
      <c r="S106" s="108"/>
      <c r="T106" s="108"/>
      <c r="U106" s="108"/>
      <c r="V106" s="24"/>
      <c r="W106" s="58"/>
      <c r="X106" s="24"/>
      <c r="Y106" s="65"/>
      <c r="Z106" s="65"/>
      <c r="AA106" s="65"/>
      <c r="AB106" s="65"/>
      <c r="AC106" s="65"/>
      <c r="AD106" s="65"/>
    </row>
    <row r="107" spans="1:30" x14ac:dyDescent="0.25">
      <c r="A107" s="23"/>
      <c r="B107" s="58"/>
      <c r="C107" s="35"/>
      <c r="D107" s="58"/>
      <c r="E107" s="58"/>
      <c r="F107" s="24"/>
      <c r="G107" s="35"/>
      <c r="H107" s="38"/>
      <c r="I107" s="35"/>
      <c r="J107" s="24"/>
      <c r="K107" s="24"/>
      <c r="L107" s="24"/>
      <c r="M107" s="24"/>
      <c r="N107" s="57"/>
      <c r="O107" s="57"/>
      <c r="P107" s="24"/>
      <c r="Q107" s="108"/>
      <c r="R107" s="108"/>
      <c r="S107" s="108"/>
      <c r="T107" s="108"/>
      <c r="U107" s="108"/>
      <c r="V107" s="24"/>
      <c r="W107" s="58"/>
      <c r="X107" s="24"/>
      <c r="Y107" s="65"/>
      <c r="Z107" s="65"/>
      <c r="AA107" s="65"/>
      <c r="AB107" s="65"/>
      <c r="AC107" s="65"/>
      <c r="AD107" s="65"/>
    </row>
    <row r="108" spans="1:30" x14ac:dyDescent="0.25">
      <c r="A108" s="23"/>
      <c r="B108" s="58"/>
      <c r="C108" s="35"/>
      <c r="D108" s="58"/>
      <c r="E108" s="58"/>
      <c r="F108" s="24"/>
      <c r="G108" s="35"/>
      <c r="H108" s="38"/>
      <c r="I108" s="35"/>
      <c r="J108" s="24"/>
      <c r="K108" s="24"/>
      <c r="L108" s="24"/>
      <c r="M108" s="24"/>
      <c r="N108" s="57"/>
      <c r="O108" s="57"/>
      <c r="P108" s="24"/>
      <c r="Q108" s="108"/>
      <c r="R108" s="108"/>
      <c r="S108" s="108"/>
      <c r="T108" s="108"/>
      <c r="U108" s="108"/>
      <c r="V108" s="24"/>
      <c r="W108" s="58"/>
      <c r="X108" s="24"/>
      <c r="Y108" s="65"/>
      <c r="Z108" s="65"/>
      <c r="AA108" s="65"/>
      <c r="AB108" s="65"/>
      <c r="AC108" s="65"/>
      <c r="AD108" s="65"/>
    </row>
    <row r="109" spans="1:30" x14ac:dyDescent="0.25">
      <c r="A109" s="23"/>
      <c r="B109" s="58"/>
      <c r="C109" s="35"/>
      <c r="D109" s="58"/>
      <c r="E109" s="58"/>
      <c r="F109" s="24"/>
      <c r="G109" s="35"/>
      <c r="H109" s="38"/>
      <c r="I109" s="35"/>
      <c r="J109" s="24"/>
      <c r="K109" s="24"/>
      <c r="L109" s="24"/>
      <c r="M109" s="24"/>
      <c r="N109" s="57"/>
      <c r="O109" s="57"/>
      <c r="P109" s="24"/>
      <c r="Q109" s="108"/>
      <c r="R109" s="108"/>
      <c r="S109" s="108"/>
      <c r="T109" s="108"/>
      <c r="U109" s="108"/>
      <c r="V109" s="24"/>
      <c r="W109" s="58"/>
      <c r="X109" s="24"/>
      <c r="Y109" s="65"/>
      <c r="Z109" s="65"/>
      <c r="AA109" s="65"/>
      <c r="AB109" s="65"/>
      <c r="AC109" s="65"/>
      <c r="AD109" s="65"/>
    </row>
    <row r="110" spans="1:30" x14ac:dyDescent="0.25">
      <c r="A110" s="23"/>
      <c r="B110" s="58"/>
      <c r="C110" s="35"/>
      <c r="D110" s="58"/>
      <c r="E110" s="58"/>
      <c r="F110" s="24"/>
      <c r="G110" s="35"/>
      <c r="H110" s="38"/>
      <c r="I110" s="35"/>
      <c r="J110" s="24"/>
      <c r="K110" s="24"/>
      <c r="L110" s="24"/>
      <c r="M110" s="24"/>
      <c r="N110" s="57"/>
      <c r="O110" s="57"/>
      <c r="P110" s="24"/>
      <c r="Q110" s="108"/>
      <c r="R110" s="108"/>
      <c r="S110" s="108"/>
      <c r="T110" s="108"/>
      <c r="U110" s="108"/>
      <c r="V110" s="24"/>
      <c r="W110" s="58"/>
      <c r="X110" s="24"/>
      <c r="Y110" s="65"/>
      <c r="Z110" s="65"/>
      <c r="AA110" s="65"/>
      <c r="AB110" s="65"/>
      <c r="AC110" s="65"/>
      <c r="AD110" s="65"/>
    </row>
    <row r="111" spans="1:30" x14ac:dyDescent="0.25">
      <c r="A111" s="23"/>
      <c r="B111" s="58"/>
      <c r="C111" s="35"/>
      <c r="D111" s="58"/>
      <c r="E111" s="58"/>
      <c r="F111" s="24"/>
      <c r="G111" s="35"/>
      <c r="H111" s="38"/>
      <c r="I111" s="35"/>
      <c r="J111" s="24"/>
      <c r="K111" s="24"/>
      <c r="L111" s="24"/>
      <c r="M111" s="24"/>
      <c r="N111" s="57"/>
      <c r="O111" s="57"/>
      <c r="P111" s="24"/>
      <c r="Q111" s="108"/>
      <c r="R111" s="108"/>
      <c r="S111" s="108"/>
      <c r="T111" s="108"/>
      <c r="U111" s="108"/>
      <c r="V111" s="24"/>
      <c r="W111" s="58"/>
      <c r="X111" s="24"/>
      <c r="Y111" s="65"/>
      <c r="Z111" s="65"/>
      <c r="AA111" s="65"/>
      <c r="AB111" s="65"/>
      <c r="AC111" s="65"/>
      <c r="AD111" s="65"/>
    </row>
    <row r="112" spans="1:30" x14ac:dyDescent="0.25">
      <c r="A112" s="23"/>
      <c r="B112" s="58"/>
      <c r="C112" s="35"/>
      <c r="D112" s="58"/>
      <c r="E112" s="58"/>
      <c r="F112" s="24"/>
      <c r="G112" s="35"/>
      <c r="H112" s="38"/>
      <c r="I112" s="35"/>
      <c r="J112" s="24"/>
      <c r="K112" s="24"/>
      <c r="L112" s="24"/>
      <c r="M112" s="24"/>
      <c r="N112" s="57"/>
      <c r="O112" s="57"/>
      <c r="P112" s="24"/>
      <c r="Q112" s="108"/>
      <c r="R112" s="108"/>
      <c r="S112" s="108"/>
      <c r="T112" s="108"/>
      <c r="U112" s="108"/>
      <c r="V112" s="24"/>
      <c r="W112" s="58"/>
      <c r="X112" s="24"/>
      <c r="Y112" s="65"/>
      <c r="Z112" s="65"/>
      <c r="AA112" s="65"/>
      <c r="AB112" s="65"/>
      <c r="AC112" s="65"/>
      <c r="AD112" s="65"/>
    </row>
    <row r="113" spans="1:30" x14ac:dyDescent="0.25">
      <c r="A113" s="23"/>
      <c r="B113" s="58"/>
      <c r="C113" s="35"/>
      <c r="D113" s="58"/>
      <c r="E113" s="58"/>
      <c r="F113" s="24"/>
      <c r="G113" s="35"/>
      <c r="H113" s="38"/>
      <c r="I113" s="35"/>
      <c r="J113" s="24"/>
      <c r="K113" s="24"/>
      <c r="L113" s="24"/>
      <c r="M113" s="24"/>
      <c r="N113" s="57"/>
      <c r="O113" s="57"/>
      <c r="P113" s="24"/>
      <c r="Q113" s="108"/>
      <c r="R113" s="108"/>
      <c r="S113" s="108"/>
      <c r="T113" s="108"/>
      <c r="U113" s="108"/>
      <c r="V113" s="24"/>
      <c r="W113" s="58"/>
      <c r="X113" s="24"/>
      <c r="Y113" s="65"/>
      <c r="Z113" s="65"/>
      <c r="AA113" s="65"/>
      <c r="AB113" s="65"/>
      <c r="AC113" s="65"/>
      <c r="AD113" s="65"/>
    </row>
    <row r="114" spans="1:30" x14ac:dyDescent="0.25">
      <c r="A114" s="23"/>
      <c r="B114" s="58"/>
      <c r="C114" s="35"/>
      <c r="D114" s="58"/>
      <c r="E114" s="58"/>
      <c r="F114" s="24"/>
      <c r="G114" s="35"/>
      <c r="H114" s="38"/>
      <c r="I114" s="35"/>
      <c r="J114" s="24"/>
      <c r="K114" s="24"/>
      <c r="L114" s="24"/>
      <c r="M114" s="24"/>
      <c r="N114" s="57"/>
      <c r="O114" s="57"/>
      <c r="P114" s="24"/>
      <c r="Q114" s="108"/>
      <c r="R114" s="108"/>
      <c r="S114" s="108"/>
      <c r="T114" s="108"/>
      <c r="U114" s="108"/>
      <c r="V114" s="24"/>
      <c r="W114" s="58"/>
      <c r="X114" s="24"/>
      <c r="Y114" s="65"/>
      <c r="Z114" s="65"/>
      <c r="AA114" s="65"/>
      <c r="AB114" s="65"/>
      <c r="AC114" s="65"/>
      <c r="AD114" s="65"/>
    </row>
    <row r="115" spans="1:30" x14ac:dyDescent="0.25">
      <c r="A115" s="23"/>
      <c r="B115" s="58"/>
      <c r="C115" s="35"/>
      <c r="D115" s="58"/>
      <c r="E115" s="58"/>
      <c r="F115" s="24"/>
      <c r="G115" s="35"/>
      <c r="H115" s="38"/>
      <c r="I115" s="35"/>
      <c r="J115" s="24"/>
      <c r="K115" s="24"/>
      <c r="L115" s="24"/>
      <c r="M115" s="24"/>
      <c r="N115" s="57"/>
      <c r="O115" s="57"/>
      <c r="P115" s="24"/>
      <c r="Q115" s="108"/>
      <c r="R115" s="108"/>
      <c r="S115" s="108"/>
      <c r="T115" s="108"/>
      <c r="U115" s="108"/>
      <c r="V115" s="24"/>
      <c r="W115" s="58"/>
      <c r="X115" s="24"/>
      <c r="Y115" s="65"/>
      <c r="Z115" s="65"/>
      <c r="AA115" s="65"/>
      <c r="AB115" s="65"/>
      <c r="AC115" s="65"/>
      <c r="AD115" s="65"/>
    </row>
    <row r="116" spans="1:30" x14ac:dyDescent="0.25">
      <c r="A116" s="23"/>
      <c r="B116" s="58"/>
      <c r="C116" s="35"/>
      <c r="D116" s="58"/>
      <c r="E116" s="58"/>
      <c r="F116" s="24"/>
      <c r="G116" s="35"/>
      <c r="H116" s="38"/>
      <c r="I116" s="35"/>
      <c r="J116" s="24"/>
      <c r="K116" s="24"/>
      <c r="L116" s="24"/>
      <c r="M116" s="24"/>
      <c r="N116" s="57"/>
      <c r="O116" s="57"/>
      <c r="P116" s="24"/>
      <c r="Q116" s="108"/>
      <c r="R116" s="108"/>
      <c r="S116" s="108"/>
      <c r="T116" s="108"/>
      <c r="U116" s="108"/>
      <c r="V116" s="24"/>
      <c r="W116" s="58"/>
      <c r="X116" s="24"/>
      <c r="Y116" s="65"/>
      <c r="Z116" s="65"/>
      <c r="AA116" s="65"/>
      <c r="AB116" s="65"/>
      <c r="AC116" s="65"/>
      <c r="AD116" s="65"/>
    </row>
    <row r="117" spans="1:30" x14ac:dyDescent="0.25">
      <c r="A117" s="23"/>
      <c r="B117" s="58"/>
      <c r="C117" s="35"/>
      <c r="D117" s="58"/>
      <c r="E117" s="58"/>
      <c r="F117" s="24"/>
      <c r="G117" s="35"/>
      <c r="H117" s="38"/>
      <c r="I117" s="35"/>
      <c r="J117" s="24"/>
      <c r="K117" s="24"/>
      <c r="L117" s="24"/>
      <c r="M117" s="24"/>
      <c r="N117" s="57"/>
      <c r="O117" s="57"/>
      <c r="P117" s="24"/>
      <c r="Q117" s="108"/>
      <c r="R117" s="108"/>
      <c r="S117" s="108"/>
      <c r="T117" s="108"/>
      <c r="U117" s="108"/>
      <c r="V117" s="24"/>
      <c r="W117" s="58"/>
      <c r="X117" s="24"/>
      <c r="Y117" s="65"/>
      <c r="Z117" s="65"/>
      <c r="AA117" s="65"/>
      <c r="AB117" s="65"/>
      <c r="AC117" s="65"/>
      <c r="AD117" s="65"/>
    </row>
    <row r="118" spans="1:30" x14ac:dyDescent="0.25">
      <c r="A118" s="23"/>
      <c r="B118" s="58"/>
      <c r="C118" s="35"/>
      <c r="D118" s="58"/>
      <c r="E118" s="58"/>
      <c r="F118" s="24"/>
      <c r="G118" s="35"/>
      <c r="H118" s="38"/>
      <c r="I118" s="35"/>
      <c r="J118" s="24"/>
      <c r="K118" s="24"/>
      <c r="L118" s="24"/>
      <c r="M118" s="24"/>
      <c r="N118" s="57"/>
      <c r="O118" s="57"/>
      <c r="P118" s="24"/>
      <c r="Q118" s="108"/>
      <c r="R118" s="108"/>
      <c r="S118" s="108"/>
      <c r="T118" s="108"/>
      <c r="U118" s="108"/>
      <c r="V118" s="24"/>
      <c r="W118" s="58"/>
      <c r="X118" s="24"/>
      <c r="Y118" s="65"/>
      <c r="Z118" s="65"/>
      <c r="AA118" s="65"/>
      <c r="AB118" s="65"/>
      <c r="AC118" s="65"/>
      <c r="AD118" s="65"/>
    </row>
    <row r="119" spans="1:30" x14ac:dyDescent="0.25">
      <c r="A119" s="23"/>
      <c r="B119" s="58"/>
      <c r="C119" s="35"/>
      <c r="D119" s="58"/>
      <c r="E119" s="58"/>
      <c r="F119" s="24"/>
      <c r="G119" s="35"/>
      <c r="H119" s="38"/>
      <c r="I119" s="35"/>
      <c r="J119" s="24"/>
      <c r="K119" s="24"/>
      <c r="L119" s="24"/>
      <c r="M119" s="24"/>
      <c r="N119" s="57"/>
      <c r="O119" s="57"/>
      <c r="P119" s="24"/>
      <c r="Q119" s="108"/>
      <c r="R119" s="108"/>
      <c r="S119" s="108"/>
      <c r="T119" s="108"/>
      <c r="U119" s="108"/>
      <c r="V119" s="24"/>
      <c r="W119" s="58"/>
      <c r="X119" s="24"/>
      <c r="Y119" s="65"/>
      <c r="Z119" s="65"/>
      <c r="AA119" s="65"/>
      <c r="AB119" s="65"/>
      <c r="AC119" s="65"/>
      <c r="AD119" s="65"/>
    </row>
    <row r="120" spans="1:30" x14ac:dyDescent="0.25">
      <c r="A120" s="23"/>
      <c r="B120" s="58"/>
      <c r="C120" s="35"/>
      <c r="D120" s="58"/>
      <c r="E120" s="58"/>
      <c r="F120" s="24"/>
      <c r="G120" s="35"/>
      <c r="H120" s="38"/>
      <c r="I120" s="35"/>
      <c r="J120" s="24"/>
      <c r="K120" s="24"/>
      <c r="L120" s="24"/>
      <c r="M120" s="24"/>
      <c r="N120" s="57"/>
      <c r="O120" s="57"/>
      <c r="P120" s="24"/>
      <c r="Q120" s="108"/>
      <c r="R120" s="108"/>
      <c r="S120" s="108"/>
      <c r="T120" s="108"/>
      <c r="U120" s="108"/>
      <c r="V120" s="24"/>
      <c r="W120" s="58"/>
      <c r="X120" s="24"/>
      <c r="Y120" s="65"/>
      <c r="Z120" s="65"/>
      <c r="AA120" s="65"/>
      <c r="AB120" s="65"/>
      <c r="AC120" s="65"/>
      <c r="AD120" s="65"/>
    </row>
    <row r="121" spans="1:30" x14ac:dyDescent="0.25">
      <c r="A121" s="23"/>
      <c r="B121" s="58"/>
      <c r="C121" s="35"/>
      <c r="D121" s="58"/>
      <c r="E121" s="58"/>
      <c r="F121" s="24"/>
      <c r="G121" s="35"/>
      <c r="H121" s="38"/>
      <c r="I121" s="35"/>
      <c r="J121" s="24"/>
      <c r="K121" s="24"/>
      <c r="L121" s="24"/>
      <c r="M121" s="24"/>
      <c r="N121" s="57"/>
      <c r="O121" s="57"/>
      <c r="P121" s="24"/>
      <c r="Q121" s="108"/>
      <c r="R121" s="108"/>
      <c r="S121" s="108"/>
      <c r="T121" s="108"/>
      <c r="U121" s="108"/>
      <c r="V121" s="24"/>
      <c r="W121" s="58"/>
      <c r="X121" s="24"/>
      <c r="Y121" s="65"/>
      <c r="Z121" s="65"/>
      <c r="AA121" s="65"/>
      <c r="AB121" s="65"/>
      <c r="AC121" s="65"/>
      <c r="AD121" s="65"/>
    </row>
    <row r="122" spans="1:30" x14ac:dyDescent="0.25">
      <c r="A122" s="23"/>
      <c r="B122" s="58"/>
      <c r="C122" s="35"/>
      <c r="D122" s="58"/>
      <c r="E122" s="58"/>
      <c r="F122" s="24"/>
      <c r="G122" s="35"/>
      <c r="H122" s="38"/>
      <c r="I122" s="35"/>
      <c r="J122" s="24"/>
      <c r="K122" s="24"/>
      <c r="L122" s="24"/>
      <c r="M122" s="24"/>
      <c r="N122" s="57"/>
      <c r="O122" s="57"/>
      <c r="P122" s="24"/>
      <c r="Q122" s="108"/>
      <c r="R122" s="108"/>
      <c r="S122" s="108"/>
      <c r="T122" s="108"/>
      <c r="U122" s="108"/>
      <c r="V122" s="24"/>
      <c r="W122" s="58"/>
      <c r="X122" s="24"/>
      <c r="Y122" s="65"/>
      <c r="Z122" s="65"/>
      <c r="AA122" s="65"/>
      <c r="AB122" s="65"/>
      <c r="AC122" s="65"/>
      <c r="AD122" s="65"/>
    </row>
    <row r="123" spans="1:30" x14ac:dyDescent="0.25">
      <c r="A123" s="23"/>
      <c r="B123" s="58"/>
      <c r="C123" s="35"/>
      <c r="D123" s="58"/>
      <c r="E123" s="58"/>
      <c r="F123" s="24"/>
      <c r="G123" s="35"/>
      <c r="H123" s="38"/>
      <c r="I123" s="35"/>
      <c r="J123" s="24"/>
      <c r="K123" s="24"/>
      <c r="L123" s="24"/>
      <c r="M123" s="24"/>
      <c r="N123" s="57"/>
      <c r="O123" s="57"/>
      <c r="P123" s="24"/>
      <c r="Q123" s="108"/>
      <c r="R123" s="108"/>
      <c r="S123" s="108"/>
      <c r="T123" s="108"/>
      <c r="U123" s="108"/>
      <c r="V123" s="24"/>
      <c r="W123" s="58"/>
      <c r="X123" s="24"/>
      <c r="Y123" s="65"/>
      <c r="Z123" s="65"/>
      <c r="AA123" s="65"/>
      <c r="AB123" s="65"/>
      <c r="AC123" s="65"/>
      <c r="AD123" s="65"/>
    </row>
    <row r="124" spans="1:30" x14ac:dyDescent="0.25">
      <c r="A124" s="23"/>
      <c r="B124" s="58"/>
      <c r="C124" s="35"/>
      <c r="D124" s="58"/>
      <c r="E124" s="58"/>
      <c r="F124" s="24"/>
      <c r="G124" s="35"/>
      <c r="H124" s="38"/>
      <c r="I124" s="35"/>
      <c r="J124" s="24"/>
      <c r="K124" s="24"/>
      <c r="L124" s="24"/>
      <c r="M124" s="24"/>
      <c r="N124" s="57"/>
      <c r="O124" s="57"/>
      <c r="P124" s="24"/>
      <c r="Q124" s="108"/>
      <c r="R124" s="108"/>
      <c r="S124" s="108"/>
      <c r="T124" s="108"/>
      <c r="U124" s="108"/>
      <c r="V124" s="24"/>
      <c r="W124" s="58"/>
      <c r="X124" s="24"/>
      <c r="Y124" s="65"/>
      <c r="Z124" s="65"/>
      <c r="AA124" s="65"/>
      <c r="AB124" s="65"/>
      <c r="AC124" s="65"/>
      <c r="AD124" s="65"/>
    </row>
    <row r="125" spans="1:30" x14ac:dyDescent="0.25">
      <c r="A125" s="23"/>
      <c r="B125" s="58"/>
      <c r="C125" s="35"/>
      <c r="D125" s="58"/>
      <c r="E125" s="58"/>
      <c r="F125" s="24"/>
      <c r="G125" s="35"/>
      <c r="H125" s="38"/>
      <c r="I125" s="35"/>
      <c r="J125" s="24"/>
      <c r="K125" s="24"/>
      <c r="L125" s="24"/>
      <c r="M125" s="24"/>
      <c r="N125" s="57"/>
      <c r="O125" s="57"/>
      <c r="P125" s="24"/>
      <c r="Q125" s="108"/>
      <c r="R125" s="108"/>
      <c r="S125" s="108"/>
      <c r="T125" s="108"/>
      <c r="U125" s="108"/>
      <c r="V125" s="24"/>
      <c r="W125" s="58"/>
      <c r="X125" s="24"/>
      <c r="Y125" s="65"/>
      <c r="Z125" s="65"/>
      <c r="AA125" s="65"/>
      <c r="AB125" s="65"/>
      <c r="AC125" s="65"/>
      <c r="AD125" s="65"/>
    </row>
    <row r="126" spans="1:30" x14ac:dyDescent="0.25">
      <c r="A126" s="23"/>
      <c r="B126" s="58"/>
      <c r="C126" s="35"/>
      <c r="D126" s="58"/>
      <c r="E126" s="58"/>
      <c r="F126" s="24"/>
      <c r="G126" s="35"/>
      <c r="H126" s="38"/>
      <c r="I126" s="35"/>
      <c r="J126" s="24"/>
      <c r="K126" s="24"/>
      <c r="L126" s="24"/>
      <c r="M126" s="24"/>
      <c r="N126" s="57"/>
      <c r="O126" s="57"/>
      <c r="P126" s="24"/>
      <c r="Q126" s="108"/>
      <c r="R126" s="108"/>
      <c r="S126" s="108"/>
      <c r="T126" s="108"/>
      <c r="U126" s="108"/>
      <c r="V126" s="24"/>
      <c r="W126" s="58"/>
      <c r="X126" s="24"/>
      <c r="Y126" s="65"/>
      <c r="Z126" s="65"/>
      <c r="AA126" s="65"/>
      <c r="AB126" s="65"/>
      <c r="AC126" s="65"/>
      <c r="AD126" s="65"/>
    </row>
    <row r="127" spans="1:30" x14ac:dyDescent="0.25">
      <c r="A127" s="23"/>
      <c r="B127" s="58"/>
      <c r="C127" s="35"/>
      <c r="D127" s="58"/>
      <c r="E127" s="58"/>
      <c r="F127" s="24"/>
      <c r="G127" s="35"/>
      <c r="H127" s="38"/>
      <c r="I127" s="35"/>
      <c r="J127" s="24"/>
      <c r="K127" s="24"/>
      <c r="L127" s="24"/>
      <c r="M127" s="24"/>
      <c r="N127" s="57"/>
      <c r="O127" s="57"/>
      <c r="P127" s="24"/>
      <c r="Q127" s="108"/>
      <c r="R127" s="108"/>
      <c r="S127" s="108"/>
      <c r="T127" s="108"/>
      <c r="U127" s="108"/>
      <c r="V127" s="24"/>
      <c r="W127" s="58"/>
      <c r="X127" s="24"/>
      <c r="Y127" s="65"/>
      <c r="Z127" s="65"/>
      <c r="AA127" s="65"/>
      <c r="AB127" s="65"/>
      <c r="AC127" s="65"/>
      <c r="AD127" s="65"/>
    </row>
    <row r="128" spans="1:30" x14ac:dyDescent="0.25">
      <c r="A128" s="23"/>
      <c r="B128" s="58"/>
      <c r="C128" s="35"/>
      <c r="D128" s="58"/>
      <c r="E128" s="58"/>
      <c r="F128" s="24"/>
      <c r="G128" s="35"/>
      <c r="H128" s="38"/>
      <c r="I128" s="35"/>
      <c r="J128" s="24"/>
      <c r="K128" s="24"/>
      <c r="L128" s="24"/>
      <c r="M128" s="24"/>
      <c r="N128" s="57"/>
      <c r="O128" s="57"/>
      <c r="P128" s="24"/>
      <c r="Q128" s="108"/>
      <c r="R128" s="108"/>
      <c r="S128" s="108"/>
      <c r="T128" s="108"/>
      <c r="U128" s="108"/>
      <c r="V128" s="24"/>
      <c r="W128" s="58"/>
      <c r="X128" s="24"/>
      <c r="Y128" s="65"/>
      <c r="Z128" s="65"/>
      <c r="AA128" s="65"/>
      <c r="AB128" s="65"/>
      <c r="AC128" s="65"/>
      <c r="AD128" s="65"/>
    </row>
    <row r="129" spans="1:30" x14ac:dyDescent="0.25">
      <c r="A129" s="23"/>
      <c r="B129" s="58"/>
      <c r="C129" s="35"/>
      <c r="D129" s="58"/>
      <c r="E129" s="58"/>
      <c r="F129" s="24"/>
      <c r="G129" s="35"/>
      <c r="H129" s="38"/>
      <c r="I129" s="35"/>
      <c r="J129" s="24"/>
      <c r="K129" s="24"/>
      <c r="L129" s="24"/>
      <c r="M129" s="24"/>
      <c r="N129" s="57"/>
      <c r="O129" s="57"/>
      <c r="P129" s="24"/>
      <c r="Q129" s="108"/>
      <c r="R129" s="108"/>
      <c r="S129" s="108"/>
      <c r="T129" s="108"/>
      <c r="U129" s="108"/>
      <c r="V129" s="24"/>
      <c r="W129" s="58"/>
      <c r="X129" s="24"/>
      <c r="Y129" s="65"/>
      <c r="Z129" s="65"/>
      <c r="AA129" s="65"/>
      <c r="AB129" s="65"/>
      <c r="AC129" s="65"/>
      <c r="AD129" s="65"/>
    </row>
    <row r="130" spans="1:30" x14ac:dyDescent="0.25">
      <c r="A130" s="23"/>
      <c r="B130" s="58"/>
      <c r="C130" s="35"/>
      <c r="D130" s="58"/>
      <c r="E130" s="58"/>
      <c r="F130" s="24"/>
      <c r="G130" s="35"/>
      <c r="H130" s="38"/>
      <c r="I130" s="35"/>
      <c r="J130" s="24"/>
      <c r="K130" s="24"/>
      <c r="L130" s="24"/>
      <c r="M130" s="24"/>
      <c r="N130" s="57"/>
      <c r="O130" s="57"/>
      <c r="P130" s="24"/>
      <c r="Q130" s="108"/>
      <c r="R130" s="108"/>
      <c r="S130" s="108"/>
      <c r="T130" s="108"/>
      <c r="U130" s="108"/>
      <c r="V130" s="24"/>
      <c r="W130" s="58"/>
      <c r="X130" s="24"/>
      <c r="Y130" s="65"/>
      <c r="Z130" s="65"/>
      <c r="AA130" s="65"/>
      <c r="AB130" s="65"/>
      <c r="AC130" s="65"/>
      <c r="AD130" s="65"/>
    </row>
    <row r="131" spans="1:30" x14ac:dyDescent="0.25">
      <c r="A131" s="23"/>
      <c r="B131" s="58"/>
      <c r="C131" s="35"/>
      <c r="D131" s="58"/>
      <c r="E131" s="58"/>
      <c r="F131" s="24"/>
      <c r="G131" s="35"/>
      <c r="H131" s="38"/>
      <c r="I131" s="35"/>
      <c r="J131" s="24"/>
      <c r="K131" s="24"/>
      <c r="L131" s="24"/>
      <c r="M131" s="24"/>
      <c r="N131" s="57"/>
      <c r="O131" s="57"/>
      <c r="P131" s="24"/>
      <c r="Q131" s="108"/>
      <c r="R131" s="108"/>
      <c r="S131" s="108"/>
      <c r="T131" s="108"/>
      <c r="U131" s="108"/>
      <c r="V131" s="24"/>
      <c r="W131" s="58"/>
      <c r="X131" s="24"/>
      <c r="Y131" s="65"/>
      <c r="Z131" s="65"/>
      <c r="AA131" s="65"/>
      <c r="AB131" s="65"/>
      <c r="AC131" s="65"/>
      <c r="AD131" s="65"/>
    </row>
    <row r="132" spans="1:30" x14ac:dyDescent="0.25">
      <c r="A132" s="23"/>
      <c r="B132" s="58"/>
      <c r="C132" s="35"/>
      <c r="D132" s="58"/>
      <c r="E132" s="58"/>
      <c r="F132" s="24"/>
      <c r="G132" s="35"/>
      <c r="H132" s="38"/>
      <c r="I132" s="35"/>
      <c r="J132" s="24"/>
      <c r="K132" s="24"/>
      <c r="L132" s="24"/>
      <c r="M132" s="24"/>
      <c r="N132" s="57"/>
      <c r="O132" s="57"/>
      <c r="P132" s="24"/>
      <c r="Q132" s="108"/>
      <c r="R132" s="108"/>
      <c r="S132" s="108"/>
      <c r="T132" s="108"/>
      <c r="U132" s="108"/>
      <c r="V132" s="24"/>
      <c r="W132" s="58"/>
      <c r="X132" s="24"/>
      <c r="Y132" s="65"/>
      <c r="Z132" s="65"/>
      <c r="AA132" s="65"/>
      <c r="AB132" s="65"/>
      <c r="AC132" s="65"/>
      <c r="AD132" s="65"/>
    </row>
    <row r="133" spans="1:30" x14ac:dyDescent="0.25">
      <c r="A133" s="23"/>
      <c r="B133" s="58"/>
      <c r="C133" s="35"/>
      <c r="D133" s="58"/>
      <c r="E133" s="58"/>
      <c r="F133" s="24"/>
      <c r="G133" s="35"/>
      <c r="H133" s="38"/>
      <c r="I133" s="35"/>
      <c r="J133" s="24"/>
      <c r="K133" s="24"/>
      <c r="L133" s="24"/>
      <c r="M133" s="24"/>
      <c r="N133" s="57"/>
      <c r="O133" s="57"/>
      <c r="P133" s="24"/>
      <c r="Q133" s="108"/>
      <c r="R133" s="108"/>
      <c r="S133" s="108"/>
      <c r="T133" s="108"/>
      <c r="U133" s="108"/>
      <c r="V133" s="24"/>
      <c r="W133" s="58"/>
      <c r="X133" s="24"/>
      <c r="Y133" s="65"/>
      <c r="Z133" s="65"/>
      <c r="AA133" s="65"/>
      <c r="AB133" s="65"/>
      <c r="AC133" s="65"/>
      <c r="AD133" s="65"/>
    </row>
    <row r="134" spans="1:30" x14ac:dyDescent="0.25">
      <c r="A134" s="23"/>
      <c r="B134" s="58"/>
      <c r="C134" s="35"/>
      <c r="D134" s="58"/>
      <c r="E134" s="58"/>
      <c r="F134" s="24"/>
      <c r="G134" s="35"/>
      <c r="H134" s="38"/>
      <c r="I134" s="35"/>
      <c r="J134" s="24"/>
      <c r="K134" s="24"/>
      <c r="L134" s="24"/>
      <c r="M134" s="24"/>
      <c r="N134" s="57"/>
      <c r="O134" s="57"/>
      <c r="P134" s="24"/>
      <c r="Q134" s="108"/>
      <c r="R134" s="108"/>
      <c r="S134" s="108"/>
      <c r="T134" s="108"/>
      <c r="U134" s="108"/>
      <c r="V134" s="24"/>
      <c r="W134" s="58"/>
      <c r="X134" s="24"/>
      <c r="Y134" s="65"/>
      <c r="Z134" s="65"/>
      <c r="AA134" s="65"/>
      <c r="AB134" s="65"/>
      <c r="AC134" s="65"/>
      <c r="AD134" s="65"/>
    </row>
    <row r="135" spans="1:30" x14ac:dyDescent="0.25">
      <c r="A135" s="23"/>
      <c r="B135" s="58"/>
      <c r="C135" s="35"/>
      <c r="D135" s="58"/>
      <c r="E135" s="58"/>
      <c r="F135" s="24"/>
      <c r="G135" s="35"/>
      <c r="H135" s="38"/>
      <c r="I135" s="35"/>
      <c r="J135" s="24"/>
      <c r="K135" s="24"/>
      <c r="L135" s="24"/>
      <c r="M135" s="24"/>
      <c r="N135" s="57"/>
      <c r="O135" s="57"/>
      <c r="P135" s="24"/>
      <c r="Q135" s="108"/>
      <c r="R135" s="108"/>
      <c r="S135" s="108"/>
      <c r="T135" s="108"/>
      <c r="U135" s="108"/>
      <c r="V135" s="24"/>
      <c r="W135" s="58"/>
      <c r="X135" s="24"/>
      <c r="Y135" s="65"/>
      <c r="Z135" s="65"/>
      <c r="AA135" s="65"/>
      <c r="AB135" s="65"/>
      <c r="AC135" s="65"/>
      <c r="AD135" s="65"/>
    </row>
    <row r="136" spans="1:30" x14ac:dyDescent="0.25">
      <c r="A136" s="23"/>
      <c r="B136" s="58"/>
      <c r="C136" s="35"/>
      <c r="D136" s="58"/>
      <c r="E136" s="58"/>
      <c r="F136" s="24"/>
      <c r="G136" s="35"/>
      <c r="H136" s="38"/>
      <c r="I136" s="35"/>
      <c r="J136" s="24"/>
      <c r="K136" s="24"/>
      <c r="L136" s="24"/>
      <c r="M136" s="24"/>
      <c r="N136" s="57"/>
      <c r="O136" s="57"/>
      <c r="P136" s="24"/>
      <c r="Q136" s="108"/>
      <c r="R136" s="108"/>
      <c r="S136" s="108"/>
      <c r="T136" s="108"/>
      <c r="U136" s="108"/>
      <c r="V136" s="24"/>
      <c r="W136" s="58"/>
      <c r="X136" s="24"/>
      <c r="Y136" s="65"/>
      <c r="Z136" s="65"/>
      <c r="AA136" s="65"/>
      <c r="AB136" s="65"/>
      <c r="AC136" s="65"/>
      <c r="AD136" s="65"/>
    </row>
    <row r="137" spans="1:30" x14ac:dyDescent="0.25">
      <c r="A137" s="23"/>
      <c r="B137" s="58"/>
      <c r="C137" s="35"/>
      <c r="D137" s="58"/>
      <c r="E137" s="58"/>
      <c r="F137" s="24"/>
      <c r="G137" s="35"/>
      <c r="H137" s="38"/>
      <c r="I137" s="35"/>
      <c r="J137" s="24"/>
      <c r="K137" s="24"/>
      <c r="L137" s="24"/>
      <c r="M137" s="24"/>
      <c r="N137" s="57"/>
      <c r="O137" s="57"/>
      <c r="P137" s="24"/>
      <c r="Q137" s="108"/>
      <c r="R137" s="108"/>
      <c r="S137" s="108"/>
      <c r="T137" s="108"/>
      <c r="U137" s="108"/>
      <c r="V137" s="24"/>
      <c r="W137" s="58"/>
      <c r="X137" s="24"/>
      <c r="Y137" s="65"/>
      <c r="Z137" s="65"/>
      <c r="AA137" s="65"/>
      <c r="AB137" s="65"/>
      <c r="AC137" s="65"/>
      <c r="AD137" s="65"/>
    </row>
    <row r="138" spans="1:30" x14ac:dyDescent="0.25">
      <c r="A138" s="23"/>
      <c r="B138" s="58"/>
      <c r="C138" s="35"/>
      <c r="D138" s="58"/>
      <c r="E138" s="58"/>
      <c r="F138" s="24"/>
      <c r="G138" s="35"/>
      <c r="H138" s="38"/>
      <c r="I138" s="35"/>
      <c r="J138" s="24"/>
      <c r="K138" s="24"/>
      <c r="L138" s="24"/>
      <c r="M138" s="24"/>
      <c r="N138" s="57"/>
      <c r="O138" s="57"/>
      <c r="P138" s="24"/>
      <c r="Q138" s="108"/>
      <c r="R138" s="108"/>
      <c r="S138" s="108"/>
      <c r="T138" s="108"/>
      <c r="U138" s="108"/>
      <c r="V138" s="24"/>
      <c r="W138" s="58"/>
      <c r="X138" s="24"/>
      <c r="Y138" s="65"/>
      <c r="Z138" s="65"/>
      <c r="AA138" s="65"/>
      <c r="AB138" s="65"/>
      <c r="AC138" s="65"/>
      <c r="AD138" s="65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96"/>
      <c r="R145" s="96"/>
      <c r="S145" s="96"/>
      <c r="T145" s="96"/>
      <c r="U145" s="96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96"/>
      <c r="R146" s="96"/>
      <c r="S146" s="96"/>
      <c r="T146" s="96"/>
      <c r="U146" s="9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96"/>
      <c r="R147" s="96"/>
      <c r="S147" s="96"/>
      <c r="T147" s="96"/>
      <c r="U147" s="96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96"/>
      <c r="R148" s="96"/>
      <c r="S148" s="96"/>
      <c r="T148" s="96"/>
      <c r="U148" s="96"/>
      <c r="V148"/>
      <c r="W148"/>
      <c r="X148"/>
      <c r="Y148"/>
      <c r="Z148"/>
      <c r="AA148"/>
      <c r="AB148"/>
      <c r="AC148"/>
      <c r="AD148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96"/>
      <c r="R160" s="96"/>
      <c r="S160" s="96"/>
      <c r="T160" s="96"/>
      <c r="U160" s="96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96"/>
      <c r="R161" s="96"/>
      <c r="S161" s="96"/>
      <c r="T161" s="96"/>
      <c r="U161" s="96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96"/>
      <c r="R162" s="96"/>
      <c r="S162" s="96"/>
      <c r="T162" s="96"/>
      <c r="U162" s="96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96"/>
      <c r="R163" s="96"/>
      <c r="S163" s="96"/>
      <c r="T163" s="96"/>
      <c r="U163" s="96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96"/>
      <c r="R164" s="96"/>
      <c r="S164" s="96"/>
      <c r="T164" s="96"/>
      <c r="U164" s="96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96"/>
      <c r="R165" s="96"/>
      <c r="S165" s="96"/>
      <c r="T165" s="96"/>
      <c r="U165" s="96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96"/>
      <c r="R166" s="96"/>
      <c r="S166" s="96"/>
      <c r="T166" s="96"/>
      <c r="U166" s="9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96"/>
      <c r="R167" s="96"/>
      <c r="S167" s="96"/>
      <c r="T167" s="96"/>
      <c r="U167" s="96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96"/>
      <c r="R168" s="96"/>
      <c r="S168" s="96"/>
      <c r="T168" s="96"/>
      <c r="U168" s="96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96"/>
      <c r="R169" s="96"/>
      <c r="S169" s="96"/>
      <c r="T169" s="96"/>
      <c r="U169" s="96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6"/>
      <c r="R170" s="96"/>
      <c r="S170" s="96"/>
      <c r="T170" s="96"/>
      <c r="U170" s="96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6"/>
      <c r="R171" s="96"/>
      <c r="S171" s="96"/>
      <c r="T171" s="96"/>
      <c r="U171" s="96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6"/>
      <c r="R172" s="96"/>
      <c r="S172" s="96"/>
      <c r="T172" s="96"/>
      <c r="U172" s="96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6"/>
      <c r="R173" s="96"/>
      <c r="S173" s="96"/>
      <c r="T173" s="96"/>
      <c r="U173" s="96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6"/>
      <c r="R174" s="96"/>
      <c r="S174" s="96"/>
      <c r="T174" s="96"/>
      <c r="U174" s="96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6"/>
      <c r="R175" s="96"/>
      <c r="S175" s="96"/>
      <c r="T175" s="96"/>
      <c r="U175" s="96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6"/>
      <c r="R176" s="96"/>
      <c r="S176" s="96"/>
      <c r="T176" s="96"/>
      <c r="U176" s="9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6"/>
      <c r="R177" s="96"/>
      <c r="S177" s="96"/>
      <c r="T177" s="96"/>
      <c r="U177" s="96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6"/>
      <c r="R178" s="96"/>
      <c r="S178" s="96"/>
      <c r="T178" s="96"/>
      <c r="U178" s="96"/>
      <c r="V178"/>
      <c r="W178"/>
      <c r="X178"/>
      <c r="Y178"/>
      <c r="Z178"/>
      <c r="AA178"/>
      <c r="AB178"/>
      <c r="AC178"/>
      <c r="AD17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2020-09-17T08:56:06Z</dcterms:modified>
</cp:coreProperties>
</file>