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77" i="1" l="1"/>
  <c r="AP74" i="1"/>
  <c r="AP71" i="1"/>
  <c r="AP45" i="1"/>
  <c r="AP42" i="1"/>
  <c r="AP39" i="1"/>
  <c r="AN80" i="1" l="1"/>
  <c r="AM80" i="1"/>
  <c r="AL80" i="1"/>
  <c r="AN78" i="1"/>
  <c r="AM78" i="1"/>
  <c r="AN75" i="1"/>
  <c r="AM61" i="1" s="1"/>
  <c r="AM75" i="1"/>
  <c r="AM54" i="1" s="1"/>
  <c r="AN72" i="1"/>
  <c r="AM72" i="1"/>
  <c r="AM53" i="1" s="1"/>
  <c r="AM62" i="1"/>
  <c r="AM60" i="1"/>
  <c r="AM55" i="1"/>
  <c r="AN48" i="1"/>
  <c r="AM48" i="1"/>
  <c r="AL48" i="1"/>
  <c r="AN46" i="1"/>
  <c r="AL62" i="1" s="1"/>
  <c r="AM46" i="1"/>
  <c r="AL55" i="1" s="1"/>
  <c r="AN43" i="1"/>
  <c r="AL61" i="1" s="1"/>
  <c r="AM43" i="1"/>
  <c r="AL54" i="1" s="1"/>
  <c r="AN40" i="1"/>
  <c r="AL60" i="1" s="1"/>
  <c r="AM40" i="1"/>
  <c r="AL53" i="1" s="1"/>
  <c r="AN60" i="1" l="1"/>
  <c r="AN62" i="1"/>
  <c r="AN61" i="1"/>
  <c r="AM49" i="1"/>
  <c r="AL56" i="1" s="1"/>
  <c r="AN53" i="1"/>
  <c r="AN54" i="1"/>
  <c r="AN55" i="1"/>
  <c r="AN49" i="1"/>
  <c r="AL63" i="1" s="1"/>
  <c r="AM81" i="1"/>
  <c r="AM56" i="1" s="1"/>
  <c r="AN81" i="1"/>
  <c r="AM63" i="1" s="1"/>
  <c r="K89" i="1"/>
  <c r="I44" i="1"/>
  <c r="AN56" i="1" l="1"/>
  <c r="AN63" i="1"/>
  <c r="K41" i="1"/>
  <c r="J41" i="1"/>
  <c r="I41" i="1"/>
  <c r="H41" i="1"/>
  <c r="K40" i="1"/>
  <c r="J40" i="1"/>
  <c r="I40" i="1"/>
  <c r="H40" i="1"/>
  <c r="K39" i="1"/>
  <c r="J39" i="1"/>
  <c r="I39" i="1"/>
  <c r="H39" i="1"/>
  <c r="K73" i="1"/>
  <c r="J73" i="1"/>
  <c r="I73" i="1"/>
  <c r="H73" i="1"/>
  <c r="K71" i="1"/>
  <c r="J71" i="1"/>
  <c r="I71" i="1"/>
  <c r="H71" i="1"/>
  <c r="J89" i="1"/>
  <c r="I89" i="1"/>
  <c r="H89" i="1"/>
  <c r="K88" i="1"/>
  <c r="J88" i="1"/>
  <c r="I88" i="1"/>
  <c r="H88" i="1"/>
  <c r="K87" i="1"/>
  <c r="J87" i="1"/>
  <c r="I87" i="1"/>
  <c r="H87" i="1"/>
  <c r="K84" i="1"/>
  <c r="J84" i="1"/>
  <c r="I84" i="1"/>
  <c r="H84" i="1"/>
  <c r="K83" i="1"/>
  <c r="J83" i="1"/>
  <c r="I83" i="1"/>
  <c r="H83" i="1"/>
  <c r="K82" i="1"/>
  <c r="J82" i="1"/>
  <c r="I82" i="1"/>
  <c r="H82" i="1"/>
  <c r="K79" i="1"/>
  <c r="J79" i="1"/>
  <c r="I79" i="1"/>
  <c r="H79" i="1"/>
  <c r="K78" i="1"/>
  <c r="J78" i="1"/>
  <c r="I78" i="1"/>
  <c r="H78" i="1"/>
  <c r="K76" i="1"/>
  <c r="J76" i="1"/>
  <c r="I76" i="1"/>
  <c r="H76" i="1"/>
  <c r="K75" i="1"/>
  <c r="J75" i="1"/>
  <c r="I75" i="1"/>
  <c r="H75" i="1"/>
  <c r="K74" i="1"/>
  <c r="J74" i="1"/>
  <c r="I74" i="1"/>
  <c r="H74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H44" i="1"/>
  <c r="K43" i="1"/>
  <c r="J43" i="1"/>
  <c r="I43" i="1"/>
  <c r="H43" i="1"/>
  <c r="K42" i="1"/>
  <c r="J42" i="1"/>
  <c r="I42" i="1"/>
  <c r="H42" i="1"/>
  <c r="O15" i="5" l="1"/>
  <c r="N15" i="5"/>
  <c r="M15" i="5"/>
  <c r="L15" i="5"/>
  <c r="O16" i="5"/>
  <c r="N16" i="5"/>
  <c r="M16" i="5"/>
  <c r="L16" i="5"/>
  <c r="K15" i="5"/>
  <c r="AS12" i="5"/>
  <c r="AQ12" i="5"/>
  <c r="AP12" i="5"/>
  <c r="AO12" i="5"/>
  <c r="AN12" i="5"/>
  <c r="AM12" i="5"/>
  <c r="AG12" i="5"/>
  <c r="K17" i="5" s="1"/>
  <c r="AE12" i="5"/>
  <c r="I17" i="5" s="1"/>
  <c r="AD12" i="5"/>
  <c r="AC12" i="5"/>
  <c r="G17" i="5" s="1"/>
  <c r="AB12" i="5"/>
  <c r="AA12" i="5"/>
  <c r="W12" i="5"/>
  <c r="U12" i="5"/>
  <c r="T12" i="5"/>
  <c r="S12" i="5"/>
  <c r="R12" i="5"/>
  <c r="Q12" i="5"/>
  <c r="K12" i="5"/>
  <c r="K16" i="5" s="1"/>
  <c r="I12" i="5"/>
  <c r="H12" i="5"/>
  <c r="H16" i="5" s="1"/>
  <c r="G12" i="5"/>
  <c r="G16" i="5" s="1"/>
  <c r="F12" i="5"/>
  <c r="F16" i="5" s="1"/>
  <c r="E12" i="5"/>
  <c r="E16" i="5" s="1"/>
  <c r="E18" i="5" l="1"/>
  <c r="E17" i="5"/>
  <c r="I16" i="5"/>
  <c r="I18" i="5" s="1"/>
  <c r="G18" i="5"/>
  <c r="F17" i="5"/>
  <c r="L17" i="5" s="1"/>
  <c r="H17" i="5"/>
  <c r="H18" i="5" s="1"/>
  <c r="K18" i="5"/>
  <c r="J17" i="5"/>
  <c r="O17" i="5"/>
  <c r="M17" i="5"/>
  <c r="AF12" i="5"/>
  <c r="M18" i="5" l="1"/>
  <c r="N17" i="5"/>
  <c r="F18" i="5"/>
  <c r="L18" i="5" s="1"/>
  <c r="O18" i="5"/>
  <c r="N18" i="5" l="1"/>
  <c r="O31" i="1" l="1"/>
  <c r="O30" i="1"/>
  <c r="O29" i="1"/>
  <c r="O32" i="1" l="1"/>
  <c r="AA24" i="1" l="1"/>
</calcChain>
</file>

<file path=xl/sharedStrings.xml><?xml version="1.0" encoding="utf-8"?>
<sst xmlns="http://schemas.openxmlformats.org/spreadsheetml/2006/main" count="695" uniqueCount="367">
  <si>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</si>
  <si>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</si>
  <si>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</si>
  <si>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</si>
  <si>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</si>
  <si>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</si>
  <si>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</si>
  <si>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</si>
  <si>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</si>
  <si>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</si>
  <si>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</si>
  <si>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</si>
  <si>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</si>
  <si>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</si>
  <si>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</si>
  <si>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</si>
  <si>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</si>
  <si>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</si>
  <si>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</si>
  <si>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</si>
  <si>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</si>
  <si>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</si>
  <si>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</si>
  <si>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</si>
  <si>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</si>
  <si>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</si>
  <si>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</si>
  <si>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</si>
  <si>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</si>
  <si>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</si>
  <si>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</si>
  <si>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</si>
  <si>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</si>
  <si>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</si>
  <si>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</si>
  <si>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</si>
  <si>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</si>
  <si>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2.</t>
  </si>
  <si>
    <t>1.</t>
  </si>
  <si>
    <t>5.</t>
  </si>
  <si>
    <t>7.</t>
  </si>
  <si>
    <t>6.</t>
  </si>
  <si>
    <t>Seurat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</si>
  <si>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</si>
  <si>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</si>
  <si>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</si>
  <si>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</si>
  <si>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</si>
  <si>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</si>
  <si>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</si>
  <si>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</si>
  <si>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</si>
  <si>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</si>
  <si>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</si>
  <si>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</si>
  <si>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</si>
  <si>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</si>
  <si>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</si>
  <si>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</si>
  <si>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</si>
  <si>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</si>
  <si>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</si>
  <si>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</si>
  <si>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</si>
  <si>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</si>
  <si>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KAIKKIEN AIKOJEN TILASTOT, TOP-10</t>
  </si>
  <si>
    <t>PESISPÖRSSIRAJAT</t>
  </si>
  <si>
    <t>1000 p</t>
  </si>
  <si>
    <t>Lyöty</t>
  </si>
  <si>
    <t>Tuotu</t>
  </si>
  <si>
    <t>0-3  SoJy</t>
  </si>
  <si>
    <t>Länsi</t>
  </si>
  <si>
    <t>11.</t>
  </si>
  <si>
    <t>SMJ</t>
  </si>
  <si>
    <t>B-POJAT</t>
  </si>
  <si>
    <t>NJ</t>
  </si>
  <si>
    <t>NJ = Nurmon Jymy  (1925)</t>
  </si>
  <si>
    <t>ykköspesis</t>
  </si>
  <si>
    <t>YKKÖSPESIS</t>
  </si>
  <si>
    <t>0/1</t>
  </si>
  <si>
    <t>3/3</t>
  </si>
  <si>
    <t>0-3  KiPa</t>
  </si>
  <si>
    <t>Jatkosarja  4.</t>
  </si>
  <si>
    <t>Jatkosarja  5.</t>
  </si>
  <si>
    <t>hSM</t>
  </si>
  <si>
    <t>Marko Honkola</t>
  </si>
  <si>
    <t>4.11.1973</t>
  </si>
  <si>
    <t>KoU</t>
  </si>
  <si>
    <t>1-0-0</t>
  </si>
  <si>
    <t>SMJ = Seinäjoen Maila-Jussit  (1932),  kasvattajaseura</t>
  </si>
  <si>
    <t>KoU = Koskenkorvan Urheilijat  (1945)</t>
  </si>
  <si>
    <t>02.05. 1993  SMJ - KiPa  10-1</t>
  </si>
  <si>
    <t>23.05. 1993  SMJ - SiiPe  17-3</t>
  </si>
  <si>
    <t>16.05. 1993  SMJ - MuPS  4-2</t>
  </si>
  <si>
    <t>24.05. 1994  SMJ - Tahko  1-2  (7-6, 1-3, 0-1)</t>
  </si>
  <si>
    <t xml:space="preserve">  19 v   5 kk 28 pv</t>
  </si>
  <si>
    <t>6.  ottelu</t>
  </si>
  <si>
    <t xml:space="preserve">  19 v   6 kk 19 pv</t>
  </si>
  <si>
    <t>4.  ottelu</t>
  </si>
  <si>
    <t xml:space="preserve">  19 v   6 kk 12 pv</t>
  </si>
  <si>
    <t>35.  ottelu</t>
  </si>
  <si>
    <t xml:space="preserve">  20 v   6 kk 20 pv</t>
  </si>
  <si>
    <t>21.07. 1990  Hämeenlinna</t>
  </si>
  <si>
    <t xml:space="preserve">  8-7</t>
  </si>
  <si>
    <t>Kari-Pekka Halonen</t>
  </si>
  <si>
    <t>3-0  AA</t>
  </si>
  <si>
    <t>1-3  SoJy</t>
  </si>
  <si>
    <t>2-0  Tahko</t>
  </si>
  <si>
    <t>3-1  Lippo</t>
  </si>
  <si>
    <t>2-0  Kiri</t>
  </si>
  <si>
    <t>3-2  Lippo</t>
  </si>
  <si>
    <t>2-3  SoJy</t>
  </si>
  <si>
    <t>2-1  Tahko</t>
  </si>
  <si>
    <t>3-2  SoJy</t>
  </si>
  <si>
    <t>2-4  ViVe</t>
  </si>
  <si>
    <t>2-4  KPL</t>
  </si>
  <si>
    <t>0-3  ViVe</t>
  </si>
  <si>
    <t>1/4</t>
  </si>
  <si>
    <t xml:space="preserve">         Mitalit</t>
  </si>
  <si>
    <t>4/13</t>
  </si>
  <si>
    <t>26.</t>
  </si>
  <si>
    <t>30.</t>
  </si>
  <si>
    <t>28.</t>
  </si>
  <si>
    <t>14.</t>
  </si>
  <si>
    <t>21.</t>
  </si>
  <si>
    <t>23.</t>
  </si>
  <si>
    <t>24.</t>
  </si>
  <si>
    <t xml:space="preserve">       Runkosarja TOP-30</t>
  </si>
  <si>
    <t>15.</t>
  </si>
  <si>
    <t>20.</t>
  </si>
  <si>
    <t>Ylempi loppusarja TOP-10</t>
  </si>
  <si>
    <t>0-1-0</t>
  </si>
  <si>
    <t xml:space="preserve"> Kärkilyöjäkuningas  2001     &lt;&gt;     Paras kärkilyöntiprosentti  1998</t>
  </si>
  <si>
    <t>SUOMENSARJA</t>
  </si>
  <si>
    <t>KAIKKI OTTELUT</t>
  </si>
  <si>
    <t>YHTEENSÄ</t>
  </si>
  <si>
    <t>4.</t>
  </si>
  <si>
    <t>NJ  2</t>
  </si>
  <si>
    <t>KoU  2</t>
  </si>
  <si>
    <t xml:space="preserve">    Runkosarja TOP-10</t>
  </si>
  <si>
    <t>Jatkosarjat</t>
  </si>
  <si>
    <t xml:space="preserve">  Runkosarja TOP-10</t>
  </si>
  <si>
    <t>ka/l+t</t>
  </si>
  <si>
    <t>ka/kl</t>
  </si>
  <si>
    <t>60.</t>
  </si>
  <si>
    <t>67.</t>
  </si>
  <si>
    <t>100.</t>
  </si>
  <si>
    <t>74.</t>
  </si>
  <si>
    <t xml:space="preserve"> RUNKOSARJA, KA / OTT</t>
  </si>
  <si>
    <t>IKÄ</t>
  </si>
  <si>
    <t>TEHO</t>
  </si>
  <si>
    <t xml:space="preserve"> SIJOITUS</t>
  </si>
  <si>
    <t xml:space="preserve"> 1945 - 1993</t>
  </si>
  <si>
    <t xml:space="preserve"> Ottelutilasto</t>
  </si>
  <si>
    <t xml:space="preserve"> 1945 - 1994</t>
  </si>
  <si>
    <t xml:space="preserve"> 300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</si>
  <si>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</si>
  <si>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</si>
  <si>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</si>
  <si>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</si>
  <si>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</si>
  <si>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</si>
  <si>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</si>
  <si>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</si>
  <si>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</si>
  <si>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</si>
  <si>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</si>
  <si>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</si>
  <si>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</si>
  <si>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</si>
  <si>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</si>
  <si>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</si>
  <si>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</si>
  <si>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Kärkilyöjätilasto</t>
  </si>
  <si>
    <t xml:space="preserve"> PLAY OFF,  KA / OTT</t>
  </si>
  <si>
    <t xml:space="preserve"> 1979 - 1993</t>
  </si>
  <si>
    <t>238.</t>
  </si>
  <si>
    <t>213.</t>
  </si>
  <si>
    <t>193.</t>
  </si>
  <si>
    <t xml:space="preserve"> 1979 - 1994</t>
  </si>
  <si>
    <t>244.</t>
  </si>
  <si>
    <t>214.</t>
  </si>
  <si>
    <t xml:space="preserve"> 1979 - 1995</t>
  </si>
  <si>
    <t xml:space="preserve"> 1979 - 1996</t>
  </si>
  <si>
    <t>78.</t>
  </si>
  <si>
    <t>114.</t>
  </si>
  <si>
    <t>173.</t>
  </si>
  <si>
    <t xml:space="preserve"> 1979 - 1997</t>
  </si>
  <si>
    <t>54.</t>
  </si>
  <si>
    <t xml:space="preserve"> 1979 - 1998</t>
  </si>
  <si>
    <t>57.</t>
  </si>
  <si>
    <t>105.</t>
  </si>
  <si>
    <t>132.</t>
  </si>
  <si>
    <t xml:space="preserve"> 1979 - 1999</t>
  </si>
  <si>
    <t>125.</t>
  </si>
  <si>
    <t>64.</t>
  </si>
  <si>
    <t>115.</t>
  </si>
  <si>
    <t xml:space="preserve"> 1979 - 2000</t>
  </si>
  <si>
    <t xml:space="preserve"> 1979 - 2001</t>
  </si>
  <si>
    <t>70.</t>
  </si>
  <si>
    <t>136.</t>
  </si>
  <si>
    <t>163.</t>
  </si>
  <si>
    <t xml:space="preserve"> 1979 - 2002</t>
  </si>
  <si>
    <t>72.</t>
  </si>
  <si>
    <t xml:space="preserve"> 1979 - 2003</t>
  </si>
  <si>
    <t xml:space="preserve"> 1979 - 2004</t>
  </si>
  <si>
    <t>82.</t>
  </si>
  <si>
    <t xml:space="preserve"> 1979 - 2005</t>
  </si>
  <si>
    <t xml:space="preserve"> 1979 - 2006</t>
  </si>
  <si>
    <t>86.</t>
  </si>
  <si>
    <t xml:space="preserve"> 1979 - 2007</t>
  </si>
  <si>
    <t>92.</t>
  </si>
  <si>
    <t xml:space="preserve"> 1979 - 2008</t>
  </si>
  <si>
    <t>87.</t>
  </si>
  <si>
    <t xml:space="preserve"> 1979 - 2009</t>
  </si>
  <si>
    <t xml:space="preserve"> 1979 - 2010</t>
  </si>
  <si>
    <t>62.</t>
  </si>
  <si>
    <t xml:space="preserve"> 1979 - 2011</t>
  </si>
  <si>
    <t>48.</t>
  </si>
  <si>
    <t>243.</t>
  </si>
  <si>
    <t>248.</t>
  </si>
  <si>
    <t>175.</t>
  </si>
  <si>
    <t>121.</t>
  </si>
  <si>
    <t>69.</t>
  </si>
  <si>
    <t>66.</t>
  </si>
  <si>
    <t>55.</t>
  </si>
  <si>
    <t>61.</t>
  </si>
  <si>
    <t>68.</t>
  </si>
  <si>
    <t>59.</t>
  </si>
  <si>
    <t>240.</t>
  </si>
  <si>
    <t>158.</t>
  </si>
  <si>
    <t>91.</t>
  </si>
  <si>
    <t>98.</t>
  </si>
  <si>
    <t>99.</t>
  </si>
  <si>
    <t>103.</t>
  </si>
  <si>
    <t>109.</t>
  </si>
  <si>
    <t>112.</t>
  </si>
  <si>
    <t>119.</t>
  </si>
  <si>
    <t>128.</t>
  </si>
  <si>
    <t>145.</t>
  </si>
  <si>
    <t>93.</t>
  </si>
  <si>
    <t>63.</t>
  </si>
  <si>
    <t>73.</t>
  </si>
  <si>
    <t>77.</t>
  </si>
  <si>
    <t>85.</t>
  </si>
  <si>
    <t>83.</t>
  </si>
  <si>
    <t>131.</t>
  </si>
  <si>
    <t>142.</t>
  </si>
  <si>
    <t>144.</t>
  </si>
  <si>
    <t>141.</t>
  </si>
  <si>
    <t>149.</t>
  </si>
  <si>
    <t>156.</t>
  </si>
  <si>
    <t>180.</t>
  </si>
  <si>
    <t>187.</t>
  </si>
  <si>
    <t>188.</t>
  </si>
  <si>
    <t>176.</t>
  </si>
  <si>
    <t>65.</t>
  </si>
  <si>
    <t>40.</t>
  </si>
  <si>
    <t>46.</t>
  </si>
  <si>
    <t>47.</t>
  </si>
  <si>
    <t>33 v   7 kk   5 pv</t>
  </si>
  <si>
    <t xml:space="preserve"> RUNKOSARJA, TASASATASET,  ka. / peli</t>
  </si>
  <si>
    <t xml:space="preserve"> Etenijätilasto</t>
  </si>
  <si>
    <t xml:space="preserve"> 200</t>
  </si>
  <si>
    <t xml:space="preserve"> PLAY OFF, TASASATASET,  ka. / peli</t>
  </si>
  <si>
    <t>107.   25.05. 2004  NJ - KoU  2-1</t>
  </si>
  <si>
    <t>229. ottelu</t>
  </si>
  <si>
    <t>213. ottelu</t>
  </si>
  <si>
    <t xml:space="preserve">  80.   08.07. 2001  KaMa - SMJ  0-2</t>
  </si>
  <si>
    <t>179.   20.05. 2001  Lippo - SMJ  2-1</t>
  </si>
  <si>
    <t>27 v   6 kk 16 pv</t>
  </si>
  <si>
    <t xml:space="preserve">  81.   09.06. 2007  SMJ - Kiri  2-0</t>
  </si>
  <si>
    <t>375.</t>
  </si>
  <si>
    <t>293.</t>
  </si>
  <si>
    <t>235.</t>
  </si>
  <si>
    <t>217.</t>
  </si>
  <si>
    <t>171.</t>
  </si>
  <si>
    <t>111.</t>
  </si>
  <si>
    <t>71.</t>
  </si>
  <si>
    <t>53.</t>
  </si>
  <si>
    <t>50.</t>
  </si>
  <si>
    <t>42.</t>
  </si>
  <si>
    <t>929.</t>
  </si>
  <si>
    <t>618.</t>
  </si>
  <si>
    <t>450.</t>
  </si>
  <si>
    <t>434.</t>
  </si>
  <si>
    <t>424.</t>
  </si>
  <si>
    <t>390.</t>
  </si>
  <si>
    <t>371.</t>
  </si>
  <si>
    <t>348.</t>
  </si>
  <si>
    <t>317.</t>
  </si>
  <si>
    <t>326.</t>
  </si>
  <si>
    <t>331.</t>
  </si>
  <si>
    <t>305.</t>
  </si>
  <si>
    <t>289.</t>
  </si>
  <si>
    <t>267.</t>
  </si>
  <si>
    <t>254.</t>
  </si>
  <si>
    <t>232.</t>
  </si>
  <si>
    <t>231.</t>
  </si>
  <si>
    <t>228.</t>
  </si>
  <si>
    <t>744.</t>
  </si>
  <si>
    <t>482.</t>
  </si>
  <si>
    <t>378.</t>
  </si>
  <si>
    <t>320.</t>
  </si>
  <si>
    <t>229.</t>
  </si>
  <si>
    <t>169.</t>
  </si>
  <si>
    <t>133.</t>
  </si>
  <si>
    <t>106.</t>
  </si>
  <si>
    <t>108.</t>
  </si>
  <si>
    <t>97.</t>
  </si>
  <si>
    <t>96.</t>
  </si>
  <si>
    <t>94.</t>
  </si>
  <si>
    <t>89.</t>
  </si>
  <si>
    <t>90.</t>
  </si>
  <si>
    <t>88.</t>
  </si>
  <si>
    <t>836.</t>
  </si>
  <si>
    <t>567.</t>
  </si>
  <si>
    <t>411.</t>
  </si>
  <si>
    <t>368.</t>
  </si>
  <si>
    <t>310.</t>
  </si>
  <si>
    <t>259.</t>
  </si>
  <si>
    <t>216.</t>
  </si>
  <si>
    <t>179.</t>
  </si>
  <si>
    <t>192.</t>
  </si>
  <si>
    <t>172.</t>
  </si>
  <si>
    <t>167.</t>
  </si>
  <si>
    <t>151.</t>
  </si>
  <si>
    <t>147.</t>
  </si>
  <si>
    <t>865.</t>
  </si>
  <si>
    <t>603.</t>
  </si>
  <si>
    <t>443.</t>
  </si>
  <si>
    <t>409.</t>
  </si>
  <si>
    <t>334.</t>
  </si>
  <si>
    <t>257.</t>
  </si>
  <si>
    <t>222.</t>
  </si>
  <si>
    <t>135.</t>
  </si>
  <si>
    <t>146.</t>
  </si>
  <si>
    <t>117.</t>
  </si>
  <si>
    <t>107.</t>
  </si>
  <si>
    <t>34.</t>
  </si>
  <si>
    <t>31.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</si>
  <si>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</si>
  <si>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</si>
  <si>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</si>
  <si>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</si>
  <si>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</si>
  <si>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</si>
  <si>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</si>
  <si>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</si>
  <si>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Nurmon Jymy</t>
  </si>
  <si>
    <t>Koskenkorvan Urheilijat</t>
  </si>
  <si>
    <t>YLEISÖENNÄTYS  KOTONA</t>
  </si>
  <si>
    <t>YLEISÖENNÄTYS  VIERAISSA</t>
  </si>
  <si>
    <t>27.   27.07. 1997  SMJ - KiPa  1-2</t>
  </si>
  <si>
    <t>39.   10.06. 1997  SMJ - Kiri  2-0</t>
  </si>
  <si>
    <t>OSUUS</t>
  </si>
  <si>
    <t>KATSOJIA YLI 5000</t>
  </si>
  <si>
    <t>17.   09.07. 1997  SMJ - Tiikerit  0-1</t>
  </si>
  <si>
    <t>54.   02.08. 1998  SMJ - Tiikerit  1-2</t>
  </si>
  <si>
    <t>SIJA</t>
  </si>
  <si>
    <t>KATSOJIA</t>
  </si>
  <si>
    <t>KA / PELI</t>
  </si>
  <si>
    <t>59.   10.09. 2005  KiPa - NJ  2-0,  fin 3/3</t>
  </si>
  <si>
    <t>13.   02.09. 1997  SMJ - SoJy  1-2,  ve 4/5</t>
  </si>
  <si>
    <t>RS JA YLS</t>
  </si>
  <si>
    <t>856 639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</si>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</sst>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3" borderId="3" xfId="0" applyFont="1" applyFill="1" applyBorder="1"/>
    <xf numFmtId="0" fontId="4" fillId="2" borderId="7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165" fontId="4" fillId="3" borderId="1" xfId="2" quotePrefix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3" borderId="4" xfId="0" applyNumberFormat="1" applyFont="1" applyFill="1" applyBorder="1" applyAlignment="1">
      <alignment horizontal="center"/>
    </xf>
    <xf numFmtId="165" fontId="4" fillId="3" borderId="15" xfId="2" quotePrefix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6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9" fontId="4" fillId="4" borderId="0" xfId="2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85</v>
      </c>
      <c r="C1" s="6"/>
      <c r="D1" s="7"/>
      <c r="E1" s="101" t="s">
        <v>86</v>
      </c>
      <c r="F1" s="8"/>
      <c r="G1" s="8"/>
      <c r="H1" s="8"/>
      <c r="I1" s="8"/>
      <c r="J1" s="8"/>
      <c r="K1" s="6"/>
      <c r="L1" s="8"/>
      <c r="M1" s="6"/>
      <c r="N1" s="6"/>
      <c r="O1" s="6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127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89"/>
      <c r="AA2" s="21"/>
      <c r="AB2" s="24" t="s">
        <v>130</v>
      </c>
      <c r="AC2" s="22"/>
      <c r="AD2" s="16"/>
      <c r="AE2" s="23"/>
      <c r="AF2" s="21"/>
      <c r="AG2" s="24" t="s">
        <v>62</v>
      </c>
      <c r="AH2" s="16"/>
      <c r="AI2" s="16"/>
      <c r="AJ2" s="17"/>
      <c r="AK2" s="21"/>
      <c r="AL2" s="24" t="s">
        <v>61</v>
      </c>
      <c r="AM2" s="22"/>
      <c r="AN2" s="16"/>
      <c r="AO2" s="119" t="s">
        <v>118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55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55</v>
      </c>
      <c r="AE3" s="20" t="s">
        <v>17</v>
      </c>
      <c r="AF3" s="26"/>
      <c r="AG3" s="20" t="s">
        <v>57</v>
      </c>
      <c r="AH3" s="20" t="s">
        <v>58</v>
      </c>
      <c r="AI3" s="17" t="s">
        <v>63</v>
      </c>
      <c r="AJ3" s="20" t="s">
        <v>59</v>
      </c>
      <c r="AK3" s="26"/>
      <c r="AL3" s="20" t="s">
        <v>23</v>
      </c>
      <c r="AM3" s="20" t="s">
        <v>24</v>
      </c>
      <c r="AN3" s="17" t="s">
        <v>84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1993</v>
      </c>
      <c r="C4" s="27" t="s">
        <v>34</v>
      </c>
      <c r="D4" s="34" t="s">
        <v>73</v>
      </c>
      <c r="E4" s="27">
        <v>26</v>
      </c>
      <c r="F4" s="27">
        <v>0</v>
      </c>
      <c r="G4" s="27">
        <v>7</v>
      </c>
      <c r="H4" s="27">
        <v>17</v>
      </c>
      <c r="I4" s="27">
        <v>99</v>
      </c>
      <c r="J4" s="27">
        <v>58</v>
      </c>
      <c r="K4" s="27">
        <v>22</v>
      </c>
      <c r="L4" s="27">
        <v>12</v>
      </c>
      <c r="M4" s="27">
        <v>7</v>
      </c>
      <c r="N4" s="103">
        <v>0.48799999999999999</v>
      </c>
      <c r="O4" s="26">
        <v>202.86885245901641</v>
      </c>
      <c r="P4" s="20"/>
      <c r="Q4" s="20"/>
      <c r="R4" s="20"/>
      <c r="S4" s="20"/>
      <c r="T4" s="26"/>
      <c r="U4" s="27">
        <v>3</v>
      </c>
      <c r="V4" s="27">
        <v>0</v>
      </c>
      <c r="W4" s="28">
        <v>0</v>
      </c>
      <c r="X4" s="27">
        <v>1</v>
      </c>
      <c r="Y4" s="27">
        <v>6</v>
      </c>
      <c r="Z4" s="32">
        <v>0.316</v>
      </c>
      <c r="AA4" s="26"/>
      <c r="AB4" s="20"/>
      <c r="AC4" s="20"/>
      <c r="AD4" s="20"/>
      <c r="AE4" s="20"/>
      <c r="AF4" s="26"/>
      <c r="AG4" s="5" t="s">
        <v>70</v>
      </c>
      <c r="AH4" s="5"/>
      <c r="AI4" s="5"/>
      <c r="AJ4" s="5"/>
      <c r="AK4" s="26"/>
      <c r="AL4" s="27"/>
      <c r="AM4" s="5"/>
      <c r="AN4" s="104"/>
      <c r="AO4" s="28"/>
      <c r="AP4" s="27"/>
      <c r="AQ4" s="27"/>
      <c r="AR4" s="41"/>
    </row>
    <row r="5" spans="1:44" s="4" customFormat="1" ht="15" customHeight="1" x14ac:dyDescent="0.25">
      <c r="A5" s="2"/>
      <c r="B5" s="27">
        <v>1994</v>
      </c>
      <c r="C5" s="27" t="s">
        <v>56</v>
      </c>
      <c r="D5" s="34" t="s">
        <v>73</v>
      </c>
      <c r="E5" s="27">
        <v>34</v>
      </c>
      <c r="F5" s="27">
        <v>4</v>
      </c>
      <c r="G5" s="27">
        <v>13</v>
      </c>
      <c r="H5" s="27">
        <v>27</v>
      </c>
      <c r="I5" s="27">
        <v>95</v>
      </c>
      <c r="J5" s="27">
        <v>35</v>
      </c>
      <c r="K5" s="27">
        <v>23</v>
      </c>
      <c r="L5" s="27">
        <v>20</v>
      </c>
      <c r="M5" s="27">
        <v>17</v>
      </c>
      <c r="N5" s="103">
        <v>0.39300000000000002</v>
      </c>
      <c r="O5" s="26">
        <v>241.73027989821881</v>
      </c>
      <c r="P5" s="20"/>
      <c r="Q5" s="20" t="s">
        <v>120</v>
      </c>
      <c r="R5" s="20"/>
      <c r="S5" s="20"/>
      <c r="T5" s="26"/>
      <c r="U5" s="27"/>
      <c r="V5" s="27"/>
      <c r="W5" s="28"/>
      <c r="X5" s="27"/>
      <c r="Y5" s="27"/>
      <c r="Z5" s="97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5"/>
      <c r="AN5" s="104"/>
      <c r="AO5" s="28"/>
      <c r="AP5" s="27"/>
      <c r="AQ5" s="27"/>
      <c r="AR5" s="41"/>
    </row>
    <row r="6" spans="1:44" s="4" customFormat="1" ht="15" customHeight="1" x14ac:dyDescent="0.25">
      <c r="A6" s="2"/>
      <c r="B6" s="27">
        <v>1995</v>
      </c>
      <c r="C6" s="27" t="s">
        <v>36</v>
      </c>
      <c r="D6" s="34" t="s">
        <v>73</v>
      </c>
      <c r="E6" s="27">
        <v>28</v>
      </c>
      <c r="F6" s="27">
        <v>1</v>
      </c>
      <c r="G6" s="27">
        <v>21</v>
      </c>
      <c r="H6" s="27">
        <v>20</v>
      </c>
      <c r="I6" s="27">
        <v>109</v>
      </c>
      <c r="J6" s="27">
        <v>40</v>
      </c>
      <c r="K6" s="27">
        <v>21</v>
      </c>
      <c r="L6" s="27">
        <v>26</v>
      </c>
      <c r="M6" s="27">
        <v>22</v>
      </c>
      <c r="N6" s="103">
        <v>0.48199999999999998</v>
      </c>
      <c r="O6" s="26">
        <v>226.14107883817428</v>
      </c>
      <c r="P6" s="20" t="s">
        <v>121</v>
      </c>
      <c r="Q6" s="20"/>
      <c r="R6" s="20" t="s">
        <v>122</v>
      </c>
      <c r="S6" s="20"/>
      <c r="T6" s="26"/>
      <c r="U6" s="27">
        <v>9</v>
      </c>
      <c r="V6" s="27">
        <v>0</v>
      </c>
      <c r="W6" s="28">
        <v>4</v>
      </c>
      <c r="X6" s="27">
        <v>4</v>
      </c>
      <c r="Y6" s="27">
        <v>23</v>
      </c>
      <c r="Z6" s="32">
        <v>0.39700000000000002</v>
      </c>
      <c r="AA6" s="26"/>
      <c r="AB6" s="20"/>
      <c r="AC6" s="20"/>
      <c r="AD6" s="20"/>
      <c r="AE6" s="20"/>
      <c r="AF6" s="26"/>
      <c r="AG6" s="5" t="s">
        <v>105</v>
      </c>
      <c r="AH6" s="5" t="s">
        <v>106</v>
      </c>
      <c r="AI6" s="5" t="s">
        <v>107</v>
      </c>
      <c r="AJ6" s="5"/>
      <c r="AK6" s="26"/>
      <c r="AL6" s="27"/>
      <c r="AM6" s="5"/>
      <c r="AN6" s="104"/>
      <c r="AO6" s="28"/>
      <c r="AP6" s="27"/>
      <c r="AQ6" s="27">
        <v>1</v>
      </c>
      <c r="AR6" s="41"/>
    </row>
    <row r="7" spans="1:44" s="4" customFormat="1" ht="15" customHeight="1" x14ac:dyDescent="0.25">
      <c r="A7" s="2"/>
      <c r="B7" s="110">
        <v>1996</v>
      </c>
      <c r="C7" s="110" t="s">
        <v>56</v>
      </c>
      <c r="D7" s="111" t="s">
        <v>75</v>
      </c>
      <c r="E7" s="110"/>
      <c r="F7" s="112" t="s">
        <v>77</v>
      </c>
      <c r="G7" s="113"/>
      <c r="H7" s="114"/>
      <c r="I7" s="110">
        <v>0</v>
      </c>
      <c r="J7" s="110"/>
      <c r="K7" s="110"/>
      <c r="L7" s="110"/>
      <c r="M7" s="110"/>
      <c r="N7" s="115"/>
      <c r="O7" s="26">
        <v>0</v>
      </c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5"/>
      <c r="AN7" s="104"/>
      <c r="AO7" s="28"/>
      <c r="AP7" s="27"/>
      <c r="AQ7" s="27"/>
      <c r="AR7" s="41"/>
    </row>
    <row r="8" spans="1:44" s="4" customFormat="1" ht="15" customHeight="1" x14ac:dyDescent="0.25">
      <c r="A8" s="2"/>
      <c r="B8" s="27">
        <v>1996</v>
      </c>
      <c r="C8" s="27" t="s">
        <v>36</v>
      </c>
      <c r="D8" s="34" t="s">
        <v>73</v>
      </c>
      <c r="E8" s="27">
        <v>14</v>
      </c>
      <c r="F8" s="27">
        <v>1</v>
      </c>
      <c r="G8" s="27">
        <v>3</v>
      </c>
      <c r="H8" s="27">
        <v>13</v>
      </c>
      <c r="I8" s="27">
        <v>60</v>
      </c>
      <c r="J8" s="27">
        <v>23</v>
      </c>
      <c r="K8" s="27">
        <v>23</v>
      </c>
      <c r="L8" s="27">
        <v>10</v>
      </c>
      <c r="M8" s="27">
        <v>4</v>
      </c>
      <c r="N8" s="103">
        <v>0.63200000000000001</v>
      </c>
      <c r="O8" s="26">
        <v>94.936708860759495</v>
      </c>
      <c r="P8" s="20"/>
      <c r="Q8" s="20" t="s">
        <v>128</v>
      </c>
      <c r="R8" s="20"/>
      <c r="S8" s="20" t="s">
        <v>123</v>
      </c>
      <c r="T8" s="26"/>
      <c r="U8" s="27">
        <v>9</v>
      </c>
      <c r="V8" s="28">
        <v>1</v>
      </c>
      <c r="W8" s="28">
        <v>3</v>
      </c>
      <c r="X8" s="28">
        <v>7</v>
      </c>
      <c r="Y8" s="28">
        <v>31</v>
      </c>
      <c r="Z8" s="32">
        <v>0.56399999999999995</v>
      </c>
      <c r="AA8" s="26"/>
      <c r="AB8" s="20"/>
      <c r="AC8" s="20"/>
      <c r="AD8" s="20"/>
      <c r="AE8" s="20"/>
      <c r="AF8" s="26"/>
      <c r="AG8" s="5" t="s">
        <v>108</v>
      </c>
      <c r="AH8" s="5" t="s">
        <v>70</v>
      </c>
      <c r="AI8" s="5" t="s">
        <v>109</v>
      </c>
      <c r="AJ8" s="5"/>
      <c r="AK8" s="26"/>
      <c r="AL8" s="27"/>
      <c r="AM8" s="5"/>
      <c r="AN8" s="104"/>
      <c r="AO8" s="28"/>
      <c r="AP8" s="27"/>
      <c r="AQ8" s="27">
        <v>1</v>
      </c>
      <c r="AR8" s="41"/>
    </row>
    <row r="9" spans="1:44" s="4" customFormat="1" ht="15" customHeight="1" x14ac:dyDescent="0.25">
      <c r="A9" s="2"/>
      <c r="B9" s="27">
        <v>1997</v>
      </c>
      <c r="C9" s="27" t="s">
        <v>36</v>
      </c>
      <c r="D9" s="34" t="s">
        <v>73</v>
      </c>
      <c r="E9" s="27">
        <v>28</v>
      </c>
      <c r="F9" s="27">
        <v>0</v>
      </c>
      <c r="G9" s="27">
        <v>3</v>
      </c>
      <c r="H9" s="27">
        <v>32</v>
      </c>
      <c r="I9" s="27">
        <v>149</v>
      </c>
      <c r="J9" s="27">
        <v>26</v>
      </c>
      <c r="K9" s="27">
        <v>25</v>
      </c>
      <c r="L9" s="27">
        <v>95</v>
      </c>
      <c r="M9" s="27">
        <v>3</v>
      </c>
      <c r="N9" s="103">
        <v>0.76</v>
      </c>
      <c r="O9" s="26">
        <v>196.05263157894737</v>
      </c>
      <c r="P9" s="20"/>
      <c r="Q9" s="20" t="s">
        <v>129</v>
      </c>
      <c r="R9" s="20"/>
      <c r="S9" s="20" t="s">
        <v>39</v>
      </c>
      <c r="T9" s="26"/>
      <c r="U9" s="27">
        <v>13</v>
      </c>
      <c r="V9" s="27">
        <v>0</v>
      </c>
      <c r="W9" s="28">
        <v>0</v>
      </c>
      <c r="X9" s="27">
        <v>10</v>
      </c>
      <c r="Y9" s="27">
        <v>64</v>
      </c>
      <c r="Z9" s="32">
        <v>0.67400000000000004</v>
      </c>
      <c r="AA9" s="26"/>
      <c r="AB9" s="20"/>
      <c r="AC9" s="20" t="s">
        <v>34</v>
      </c>
      <c r="AD9" s="20"/>
      <c r="AE9" s="27" t="s">
        <v>37</v>
      </c>
      <c r="AF9" s="26"/>
      <c r="AG9" s="5" t="s">
        <v>110</v>
      </c>
      <c r="AH9" s="5" t="s">
        <v>111</v>
      </c>
      <c r="AI9" s="5" t="s">
        <v>112</v>
      </c>
      <c r="AJ9" s="5"/>
      <c r="AK9" s="26"/>
      <c r="AL9" s="27"/>
      <c r="AM9" s="5"/>
      <c r="AN9" s="104"/>
      <c r="AO9" s="28"/>
      <c r="AP9" s="27"/>
      <c r="AQ9" s="27">
        <v>1</v>
      </c>
      <c r="AR9" s="41"/>
    </row>
    <row r="10" spans="1:44" s="4" customFormat="1" ht="15" customHeight="1" x14ac:dyDescent="0.25">
      <c r="A10" s="2"/>
      <c r="B10" s="27">
        <v>1998</v>
      </c>
      <c r="C10" s="27" t="s">
        <v>41</v>
      </c>
      <c r="D10" s="34" t="s">
        <v>73</v>
      </c>
      <c r="E10" s="27">
        <v>28</v>
      </c>
      <c r="F10" s="27">
        <v>3</v>
      </c>
      <c r="G10" s="27">
        <v>6</v>
      </c>
      <c r="H10" s="27">
        <v>32</v>
      </c>
      <c r="I10" s="27">
        <v>170</v>
      </c>
      <c r="J10" s="27">
        <v>37</v>
      </c>
      <c r="K10" s="27">
        <v>37</v>
      </c>
      <c r="L10" s="27">
        <v>87</v>
      </c>
      <c r="M10" s="27">
        <v>9</v>
      </c>
      <c r="N10" s="103">
        <v>0.80200000000000005</v>
      </c>
      <c r="O10" s="26">
        <v>211.97007481296757</v>
      </c>
      <c r="P10" s="20"/>
      <c r="Q10" s="20" t="s">
        <v>124</v>
      </c>
      <c r="R10" s="20"/>
      <c r="S10" s="20" t="s">
        <v>39</v>
      </c>
      <c r="T10" s="26"/>
      <c r="U10" s="27">
        <v>3</v>
      </c>
      <c r="V10" s="27">
        <v>0</v>
      </c>
      <c r="W10" s="28">
        <v>0</v>
      </c>
      <c r="X10" s="27">
        <v>1</v>
      </c>
      <c r="Y10" s="27">
        <v>14</v>
      </c>
      <c r="Z10" s="32">
        <v>0.48299999999999998</v>
      </c>
      <c r="AA10" s="26"/>
      <c r="AB10" s="20"/>
      <c r="AC10" s="20"/>
      <c r="AD10" s="20"/>
      <c r="AE10" s="20"/>
      <c r="AF10" s="26"/>
      <c r="AG10" s="5" t="s">
        <v>81</v>
      </c>
      <c r="AH10" s="5"/>
      <c r="AI10" s="5"/>
      <c r="AJ10" s="5"/>
      <c r="AK10" s="26"/>
      <c r="AL10" s="27"/>
      <c r="AM10" s="5"/>
      <c r="AN10" s="104"/>
      <c r="AO10" s="28"/>
      <c r="AP10" s="27"/>
      <c r="AQ10" s="27"/>
      <c r="AR10" s="41"/>
    </row>
    <row r="11" spans="1:44" s="4" customFormat="1" ht="15" customHeight="1" x14ac:dyDescent="0.25">
      <c r="A11" s="2"/>
      <c r="B11" s="27">
        <v>1999</v>
      </c>
      <c r="C11" s="27" t="s">
        <v>35</v>
      </c>
      <c r="D11" s="34" t="s">
        <v>73</v>
      </c>
      <c r="E11" s="27">
        <v>18</v>
      </c>
      <c r="F11" s="27">
        <v>0</v>
      </c>
      <c r="G11" s="27">
        <v>5</v>
      </c>
      <c r="H11" s="27">
        <v>15</v>
      </c>
      <c r="I11" s="27">
        <v>131</v>
      </c>
      <c r="J11" s="27">
        <v>12</v>
      </c>
      <c r="K11" s="27">
        <v>78</v>
      </c>
      <c r="L11" s="27">
        <v>36</v>
      </c>
      <c r="M11" s="27">
        <v>5</v>
      </c>
      <c r="N11" s="103">
        <v>0.70799999999999996</v>
      </c>
      <c r="O11" s="26">
        <v>185.02824858757063</v>
      </c>
      <c r="P11" s="20"/>
      <c r="Q11" s="20"/>
      <c r="R11" s="20"/>
      <c r="S11" s="20" t="s">
        <v>125</v>
      </c>
      <c r="T11" s="26"/>
      <c r="U11" s="27"/>
      <c r="V11" s="27"/>
      <c r="W11" s="28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5"/>
      <c r="AN11" s="104"/>
      <c r="AO11" s="28"/>
      <c r="AP11" s="27"/>
      <c r="AQ11" s="27"/>
      <c r="AR11" s="41"/>
    </row>
    <row r="12" spans="1:44" s="4" customFormat="1" ht="15" customHeight="1" x14ac:dyDescent="0.25">
      <c r="A12" s="2"/>
      <c r="B12" s="27">
        <v>2000</v>
      </c>
      <c r="C12" s="27" t="s">
        <v>41</v>
      </c>
      <c r="D12" s="34" t="s">
        <v>73</v>
      </c>
      <c r="E12" s="27">
        <v>23</v>
      </c>
      <c r="F12" s="27">
        <v>1</v>
      </c>
      <c r="G12" s="27">
        <v>5</v>
      </c>
      <c r="H12" s="27">
        <v>13</v>
      </c>
      <c r="I12" s="27">
        <v>109</v>
      </c>
      <c r="J12" s="27">
        <v>12</v>
      </c>
      <c r="K12" s="27">
        <v>52</v>
      </c>
      <c r="L12" s="27">
        <v>39</v>
      </c>
      <c r="M12" s="27">
        <v>6</v>
      </c>
      <c r="N12" s="103">
        <v>0.61199999999999999</v>
      </c>
      <c r="O12" s="26">
        <v>178.10457516339869</v>
      </c>
      <c r="P12" s="20"/>
      <c r="Q12" s="20"/>
      <c r="R12" s="20"/>
      <c r="S12" s="20"/>
      <c r="T12" s="26"/>
      <c r="U12" s="27">
        <v>5</v>
      </c>
      <c r="V12" s="27">
        <v>0</v>
      </c>
      <c r="W12" s="28">
        <v>1</v>
      </c>
      <c r="X12" s="27">
        <v>1</v>
      </c>
      <c r="Y12" s="27">
        <v>21</v>
      </c>
      <c r="Z12" s="32">
        <v>0.51200000000000001</v>
      </c>
      <c r="AA12" s="26"/>
      <c r="AB12" s="20"/>
      <c r="AC12" s="20"/>
      <c r="AD12" s="20"/>
      <c r="AE12" s="20"/>
      <c r="AF12" s="26"/>
      <c r="AG12" s="5" t="s">
        <v>111</v>
      </c>
      <c r="AH12" s="5"/>
      <c r="AI12" s="5"/>
      <c r="AJ12" s="5"/>
      <c r="AK12" s="26"/>
      <c r="AL12" s="27"/>
      <c r="AM12" s="5"/>
      <c r="AN12" s="104"/>
      <c r="AO12" s="28"/>
      <c r="AP12" s="27"/>
      <c r="AQ12" s="27"/>
      <c r="AR12" s="41"/>
    </row>
    <row r="13" spans="1:44" s="4" customFormat="1" ht="15" customHeight="1" x14ac:dyDescent="0.25">
      <c r="A13" s="2"/>
      <c r="B13" s="27">
        <v>2001</v>
      </c>
      <c r="C13" s="27" t="s">
        <v>34</v>
      </c>
      <c r="D13" s="34" t="s">
        <v>73</v>
      </c>
      <c r="E13" s="27">
        <v>27</v>
      </c>
      <c r="F13" s="27">
        <v>2</v>
      </c>
      <c r="G13" s="27">
        <v>9</v>
      </c>
      <c r="H13" s="27">
        <v>28</v>
      </c>
      <c r="I13" s="27">
        <v>191</v>
      </c>
      <c r="J13" s="27">
        <v>10</v>
      </c>
      <c r="K13" s="27">
        <v>67</v>
      </c>
      <c r="L13" s="27">
        <v>103</v>
      </c>
      <c r="M13" s="27">
        <v>11</v>
      </c>
      <c r="N13" s="103">
        <v>0.74</v>
      </c>
      <c r="O13" s="26">
        <v>258.10810810810813</v>
      </c>
      <c r="P13" s="20"/>
      <c r="Q13" s="20"/>
      <c r="R13" s="20"/>
      <c r="S13" s="27" t="s">
        <v>38</v>
      </c>
      <c r="T13" s="26"/>
      <c r="U13" s="27">
        <v>3</v>
      </c>
      <c r="V13" s="27">
        <v>0</v>
      </c>
      <c r="W13" s="28">
        <v>1</v>
      </c>
      <c r="X13" s="27">
        <v>1</v>
      </c>
      <c r="Y13" s="27">
        <v>14</v>
      </c>
      <c r="Z13" s="32">
        <v>0.48299999999999998</v>
      </c>
      <c r="AA13" s="26"/>
      <c r="AB13" s="20"/>
      <c r="AC13" s="20"/>
      <c r="AD13" s="20"/>
      <c r="AE13" s="20"/>
      <c r="AF13" s="26"/>
      <c r="AG13" s="5" t="s">
        <v>70</v>
      </c>
      <c r="AH13" s="5"/>
      <c r="AI13" s="5"/>
      <c r="AJ13" s="5"/>
      <c r="AK13" s="26"/>
      <c r="AL13" s="27"/>
      <c r="AM13" s="5"/>
      <c r="AN13" s="104"/>
      <c r="AO13" s="28"/>
      <c r="AP13" s="27"/>
      <c r="AQ13" s="27"/>
      <c r="AR13" s="41"/>
    </row>
    <row r="14" spans="1:44" s="4" customFormat="1" ht="15" customHeight="1" x14ac:dyDescent="0.25">
      <c r="A14" s="2"/>
      <c r="B14" s="110">
        <v>2002</v>
      </c>
      <c r="C14" s="110" t="s">
        <v>36</v>
      </c>
      <c r="D14" s="116" t="s">
        <v>75</v>
      </c>
      <c r="E14" s="110"/>
      <c r="F14" s="117" t="s">
        <v>77</v>
      </c>
      <c r="G14" s="118"/>
      <c r="H14" s="114"/>
      <c r="I14" s="110"/>
      <c r="J14" s="110"/>
      <c r="K14" s="110"/>
      <c r="L14" s="110"/>
      <c r="M14" s="110"/>
      <c r="N14" s="110"/>
      <c r="O14" s="26">
        <v>0</v>
      </c>
      <c r="P14" s="20"/>
      <c r="Q14" s="20"/>
      <c r="R14" s="20"/>
      <c r="S14" s="20"/>
      <c r="T14" s="26"/>
      <c r="U14" s="27"/>
      <c r="V14" s="27"/>
      <c r="W14" s="28"/>
      <c r="X14" s="27"/>
      <c r="Y14" s="27"/>
      <c r="Z14" s="32"/>
      <c r="AA14" s="26"/>
      <c r="AB14" s="20"/>
      <c r="AC14" s="20"/>
      <c r="AD14" s="20"/>
      <c r="AE14" s="20"/>
      <c r="AF14" s="26"/>
      <c r="AG14" s="5"/>
      <c r="AH14" s="5"/>
      <c r="AI14" s="5"/>
      <c r="AJ14" s="5"/>
      <c r="AK14" s="26"/>
      <c r="AL14" s="27"/>
      <c r="AM14" s="5"/>
      <c r="AN14" s="104"/>
      <c r="AO14" s="28"/>
      <c r="AP14" s="27"/>
      <c r="AQ14" s="27"/>
      <c r="AR14" s="41"/>
    </row>
    <row r="15" spans="1:44" s="4" customFormat="1" ht="15" customHeight="1" x14ac:dyDescent="0.25">
      <c r="A15" s="2"/>
      <c r="B15" s="110">
        <v>2003</v>
      </c>
      <c r="C15" s="110" t="s">
        <v>36</v>
      </c>
      <c r="D15" s="116" t="s">
        <v>75</v>
      </c>
      <c r="E15" s="110"/>
      <c r="F15" s="117" t="s">
        <v>77</v>
      </c>
      <c r="G15" s="118"/>
      <c r="H15" s="114"/>
      <c r="I15" s="110"/>
      <c r="J15" s="110"/>
      <c r="K15" s="110"/>
      <c r="L15" s="110"/>
      <c r="M15" s="110"/>
      <c r="N15" s="110"/>
      <c r="O15" s="26">
        <v>0</v>
      </c>
      <c r="P15" s="20"/>
      <c r="Q15" s="20"/>
      <c r="R15" s="20"/>
      <c r="S15" s="20"/>
      <c r="T15" s="26"/>
      <c r="U15" s="27"/>
      <c r="V15" s="27"/>
      <c r="W15" s="28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/>
      <c r="AM15" s="5"/>
      <c r="AN15" s="104"/>
      <c r="AO15" s="28"/>
      <c r="AP15" s="27"/>
      <c r="AQ15" s="27"/>
      <c r="AR15" s="41"/>
    </row>
    <row r="16" spans="1:44" s="4" customFormat="1" ht="15" customHeight="1" x14ac:dyDescent="0.25">
      <c r="A16" s="2"/>
      <c r="B16" s="27">
        <v>2004</v>
      </c>
      <c r="C16" s="27" t="s">
        <v>39</v>
      </c>
      <c r="D16" s="34" t="s">
        <v>75</v>
      </c>
      <c r="E16" s="27">
        <v>28</v>
      </c>
      <c r="F16" s="27">
        <v>2</v>
      </c>
      <c r="G16" s="27">
        <v>6</v>
      </c>
      <c r="H16" s="27">
        <v>15</v>
      </c>
      <c r="I16" s="27">
        <v>92</v>
      </c>
      <c r="J16" s="27">
        <v>31</v>
      </c>
      <c r="K16" s="27">
        <v>21</v>
      </c>
      <c r="L16" s="27">
        <v>32</v>
      </c>
      <c r="M16" s="27">
        <v>8</v>
      </c>
      <c r="N16" s="103">
        <v>0.53500000000000003</v>
      </c>
      <c r="O16" s="26">
        <v>171.96261682242991</v>
      </c>
      <c r="P16" s="20"/>
      <c r="Q16" s="17"/>
      <c r="R16" s="20"/>
      <c r="S16" s="20"/>
      <c r="T16" s="26"/>
      <c r="U16" s="27">
        <v>6</v>
      </c>
      <c r="V16" s="27">
        <v>0</v>
      </c>
      <c r="W16" s="28">
        <v>1</v>
      </c>
      <c r="X16" s="27">
        <v>4</v>
      </c>
      <c r="Y16" s="27">
        <v>22</v>
      </c>
      <c r="Z16" s="32">
        <v>0.48899999999999999</v>
      </c>
      <c r="AA16" s="26"/>
      <c r="AB16" s="20"/>
      <c r="AC16" s="20"/>
      <c r="AD16" s="20"/>
      <c r="AE16" s="20"/>
      <c r="AF16" s="26"/>
      <c r="AG16" s="5" t="s">
        <v>83</v>
      </c>
      <c r="AH16" s="5"/>
      <c r="AI16" s="5"/>
      <c r="AJ16" s="5"/>
      <c r="AK16" s="26"/>
      <c r="AL16" s="27"/>
      <c r="AM16" s="5"/>
      <c r="AN16" s="104"/>
      <c r="AO16" s="28"/>
      <c r="AP16" s="27"/>
      <c r="AQ16" s="27"/>
      <c r="AR16" s="41"/>
    </row>
    <row r="17" spans="1:44" s="4" customFormat="1" ht="15" customHeight="1" x14ac:dyDescent="0.25">
      <c r="A17" s="2"/>
      <c r="B17" s="27">
        <v>2005</v>
      </c>
      <c r="C17" s="27" t="s">
        <v>37</v>
      </c>
      <c r="D17" s="34" t="s">
        <v>75</v>
      </c>
      <c r="E17" s="27">
        <v>12</v>
      </c>
      <c r="F17" s="27">
        <v>0</v>
      </c>
      <c r="G17" s="27">
        <v>5</v>
      </c>
      <c r="H17" s="27">
        <v>2</v>
      </c>
      <c r="I17" s="27">
        <v>32</v>
      </c>
      <c r="J17" s="27">
        <v>12</v>
      </c>
      <c r="K17" s="27">
        <v>6</v>
      </c>
      <c r="L17" s="27">
        <v>9</v>
      </c>
      <c r="M17" s="27">
        <v>5</v>
      </c>
      <c r="N17" s="103">
        <v>0.55200000000000005</v>
      </c>
      <c r="O17" s="26">
        <v>57.971014492753618</v>
      </c>
      <c r="P17" s="20"/>
      <c r="Q17" s="17"/>
      <c r="R17" s="20"/>
      <c r="S17" s="20"/>
      <c r="T17" s="26"/>
      <c r="U17" s="27">
        <v>15</v>
      </c>
      <c r="V17" s="27">
        <v>0</v>
      </c>
      <c r="W17" s="28">
        <v>0</v>
      </c>
      <c r="X17" s="27">
        <v>2</v>
      </c>
      <c r="Y17" s="27">
        <v>40</v>
      </c>
      <c r="Z17" s="32">
        <v>0.44400000000000001</v>
      </c>
      <c r="AA17" s="26"/>
      <c r="AB17" s="20"/>
      <c r="AC17" s="20"/>
      <c r="AD17" s="20"/>
      <c r="AE17" s="20"/>
      <c r="AF17" s="26"/>
      <c r="AG17" s="5" t="s">
        <v>82</v>
      </c>
      <c r="AH17" s="5" t="s">
        <v>113</v>
      </c>
      <c r="AI17" s="5"/>
      <c r="AJ17" s="5" t="s">
        <v>81</v>
      </c>
      <c r="AK17" s="26"/>
      <c r="AL17" s="27"/>
      <c r="AM17" s="5"/>
      <c r="AN17" s="104"/>
      <c r="AO17" s="28"/>
      <c r="AP17" s="27">
        <v>1</v>
      </c>
      <c r="AQ17" s="27"/>
      <c r="AR17" s="41"/>
    </row>
    <row r="18" spans="1:44" s="4" customFormat="1" ht="15" customHeight="1" x14ac:dyDescent="0.25">
      <c r="A18" s="2"/>
      <c r="B18" s="27">
        <v>2006</v>
      </c>
      <c r="C18" s="27" t="s">
        <v>39</v>
      </c>
      <c r="D18" s="34" t="s">
        <v>75</v>
      </c>
      <c r="E18" s="27">
        <v>24</v>
      </c>
      <c r="F18" s="27">
        <v>1</v>
      </c>
      <c r="G18" s="27">
        <v>7</v>
      </c>
      <c r="H18" s="27">
        <v>3</v>
      </c>
      <c r="I18" s="27">
        <v>38</v>
      </c>
      <c r="J18" s="27">
        <v>6</v>
      </c>
      <c r="K18" s="27">
        <v>12</v>
      </c>
      <c r="L18" s="27">
        <v>12</v>
      </c>
      <c r="M18" s="27">
        <v>8</v>
      </c>
      <c r="N18" s="103">
        <v>0.41299999999999998</v>
      </c>
      <c r="O18" s="26">
        <v>92.009685230024218</v>
      </c>
      <c r="P18" s="20"/>
      <c r="Q18" s="17"/>
      <c r="R18" s="20"/>
      <c r="S18" s="20"/>
      <c r="T18" s="26"/>
      <c r="U18" s="27">
        <v>7</v>
      </c>
      <c r="V18" s="27">
        <v>0</v>
      </c>
      <c r="W18" s="28">
        <v>0</v>
      </c>
      <c r="X18" s="27">
        <v>0</v>
      </c>
      <c r="Y18" s="27">
        <v>7</v>
      </c>
      <c r="Z18" s="32">
        <v>0.318</v>
      </c>
      <c r="AA18" s="26"/>
      <c r="AB18" s="20"/>
      <c r="AC18" s="20"/>
      <c r="AD18" s="20"/>
      <c r="AE18" s="20"/>
      <c r="AF18" s="26"/>
      <c r="AG18" s="5" t="s">
        <v>83</v>
      </c>
      <c r="AH18" s="5"/>
      <c r="AI18" s="5"/>
      <c r="AJ18" s="5"/>
      <c r="AK18" s="26"/>
      <c r="AL18" s="27"/>
      <c r="AM18" s="5"/>
      <c r="AN18" s="104"/>
      <c r="AO18" s="28"/>
      <c r="AP18" s="27"/>
      <c r="AQ18" s="27"/>
      <c r="AR18" s="41"/>
    </row>
    <row r="19" spans="1:44" s="4" customFormat="1" ht="15" customHeight="1" x14ac:dyDescent="0.25">
      <c r="A19" s="2"/>
      <c r="B19" s="27">
        <v>2007</v>
      </c>
      <c r="C19" s="27" t="s">
        <v>72</v>
      </c>
      <c r="D19" s="34" t="s">
        <v>73</v>
      </c>
      <c r="E19" s="27">
        <v>24</v>
      </c>
      <c r="F19" s="27">
        <v>1</v>
      </c>
      <c r="G19" s="27">
        <v>6</v>
      </c>
      <c r="H19" s="27">
        <v>15</v>
      </c>
      <c r="I19" s="27">
        <v>122</v>
      </c>
      <c r="J19" s="27">
        <v>10</v>
      </c>
      <c r="K19" s="27">
        <v>63</v>
      </c>
      <c r="L19" s="27">
        <v>42</v>
      </c>
      <c r="M19" s="27">
        <v>7</v>
      </c>
      <c r="N19" s="103">
        <v>0.63900000000000001</v>
      </c>
      <c r="O19" s="26">
        <v>190.92331768388107</v>
      </c>
      <c r="P19" s="20"/>
      <c r="Q19" s="17"/>
      <c r="R19" s="20"/>
      <c r="S19" s="20" t="s">
        <v>126</v>
      </c>
      <c r="T19" s="26"/>
      <c r="U19" s="27"/>
      <c r="V19" s="27"/>
      <c r="W19" s="28"/>
      <c r="X19" s="27"/>
      <c r="Y19" s="27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5"/>
      <c r="AN19" s="104"/>
      <c r="AO19" s="28"/>
      <c r="AP19" s="27"/>
      <c r="AQ19" s="27"/>
      <c r="AR19" s="41"/>
    </row>
    <row r="20" spans="1:44" s="4" customFormat="1" ht="15" customHeight="1" x14ac:dyDescent="0.25">
      <c r="A20" s="2"/>
      <c r="B20" s="27">
        <v>2008</v>
      </c>
      <c r="C20" s="27" t="s">
        <v>35</v>
      </c>
      <c r="D20" s="34" t="s">
        <v>73</v>
      </c>
      <c r="E20" s="27">
        <v>21</v>
      </c>
      <c r="F20" s="27">
        <v>0</v>
      </c>
      <c r="G20" s="28">
        <v>10</v>
      </c>
      <c r="H20" s="27">
        <v>4</v>
      </c>
      <c r="I20" s="27">
        <v>75</v>
      </c>
      <c r="J20" s="27">
        <v>7</v>
      </c>
      <c r="K20" s="27">
        <v>23</v>
      </c>
      <c r="L20" s="27">
        <v>35</v>
      </c>
      <c r="M20" s="27">
        <v>10</v>
      </c>
      <c r="N20" s="103">
        <v>0.51200000000000001</v>
      </c>
      <c r="O20" s="26">
        <v>146.484375</v>
      </c>
      <c r="P20" s="20"/>
      <c r="Q20" s="17"/>
      <c r="R20" s="20"/>
      <c r="S20" s="20"/>
      <c r="T20" s="26"/>
      <c r="U20" s="27"/>
      <c r="V20" s="27"/>
      <c r="W20" s="28"/>
      <c r="X20" s="27"/>
      <c r="Y20" s="27"/>
      <c r="Z20" s="32"/>
      <c r="AA20" s="26"/>
      <c r="AB20" s="20"/>
      <c r="AC20" s="20"/>
      <c r="AD20" s="20"/>
      <c r="AE20" s="20"/>
      <c r="AF20" s="26"/>
      <c r="AG20" s="5"/>
      <c r="AH20" s="5"/>
      <c r="AI20" s="5"/>
      <c r="AJ20" s="5"/>
      <c r="AK20" s="26"/>
      <c r="AL20" s="27"/>
      <c r="AM20" s="5"/>
      <c r="AN20" s="104"/>
      <c r="AO20" s="28"/>
      <c r="AP20" s="31"/>
      <c r="AQ20" s="27"/>
      <c r="AR20" s="41"/>
    </row>
    <row r="21" spans="1:44" s="4" customFormat="1" ht="15" customHeight="1" x14ac:dyDescent="0.25">
      <c r="A21" s="2"/>
      <c r="B21" s="27">
        <v>2009</v>
      </c>
      <c r="C21" s="27" t="s">
        <v>41</v>
      </c>
      <c r="D21" s="34" t="s">
        <v>87</v>
      </c>
      <c r="E21" s="27">
        <v>20</v>
      </c>
      <c r="F21" s="27">
        <v>0</v>
      </c>
      <c r="G21" s="28">
        <v>1</v>
      </c>
      <c r="H21" s="27">
        <v>3</v>
      </c>
      <c r="I21" s="27">
        <v>63</v>
      </c>
      <c r="J21" s="27">
        <v>0</v>
      </c>
      <c r="K21" s="27">
        <v>13</v>
      </c>
      <c r="L21" s="27">
        <v>49</v>
      </c>
      <c r="M21" s="27">
        <v>1</v>
      </c>
      <c r="N21" s="103">
        <v>0.52500000000000002</v>
      </c>
      <c r="O21" s="26">
        <v>120</v>
      </c>
      <c r="P21" s="20"/>
      <c r="Q21" s="17"/>
      <c r="R21" s="20"/>
      <c r="S21" s="20"/>
      <c r="T21" s="26"/>
      <c r="U21" s="27">
        <v>6</v>
      </c>
      <c r="V21" s="27">
        <v>0</v>
      </c>
      <c r="W21" s="28">
        <v>0</v>
      </c>
      <c r="X21" s="27">
        <v>1</v>
      </c>
      <c r="Y21" s="27">
        <v>20</v>
      </c>
      <c r="Z21" s="32">
        <v>0.64500000000000002</v>
      </c>
      <c r="AA21" s="26"/>
      <c r="AB21" s="20"/>
      <c r="AC21" s="20"/>
      <c r="AD21" s="20"/>
      <c r="AE21" s="20"/>
      <c r="AF21" s="26"/>
      <c r="AG21" s="5" t="s">
        <v>114</v>
      </c>
      <c r="AH21" s="5"/>
      <c r="AI21" s="5"/>
      <c r="AJ21" s="5"/>
      <c r="AK21" s="26"/>
      <c r="AL21" s="27"/>
      <c r="AM21" s="5"/>
      <c r="AN21" s="104"/>
      <c r="AO21" s="28"/>
      <c r="AP21" s="31"/>
      <c r="AQ21" s="27"/>
      <c r="AR21" s="41"/>
    </row>
    <row r="22" spans="1:44" s="4" customFormat="1" ht="15" customHeight="1" x14ac:dyDescent="0.25">
      <c r="A22" s="2"/>
      <c r="B22" s="27">
        <v>2010</v>
      </c>
      <c r="C22" s="27" t="s">
        <v>40</v>
      </c>
      <c r="D22" s="34" t="s">
        <v>87</v>
      </c>
      <c r="E22" s="27">
        <v>22</v>
      </c>
      <c r="F22" s="102">
        <v>0</v>
      </c>
      <c r="G22" s="105">
        <v>3</v>
      </c>
      <c r="H22" s="102">
        <v>5</v>
      </c>
      <c r="I22" s="102">
        <v>99</v>
      </c>
      <c r="J22" s="27">
        <v>2</v>
      </c>
      <c r="K22" s="27">
        <v>2</v>
      </c>
      <c r="L22" s="27">
        <v>92</v>
      </c>
      <c r="M22" s="27">
        <v>3</v>
      </c>
      <c r="N22" s="103">
        <v>0.61499999999999999</v>
      </c>
      <c r="O22" s="26">
        <v>160.97560975609755</v>
      </c>
      <c r="P22" s="20"/>
      <c r="Q22" s="17"/>
      <c r="R22" s="20"/>
      <c r="S22" s="20"/>
      <c r="T22" s="26"/>
      <c r="U22" s="27">
        <v>3</v>
      </c>
      <c r="V22" s="27">
        <v>0</v>
      </c>
      <c r="W22" s="28">
        <v>0</v>
      </c>
      <c r="X22" s="27">
        <v>1</v>
      </c>
      <c r="Y22" s="27">
        <v>16</v>
      </c>
      <c r="Z22" s="32">
        <v>0.64</v>
      </c>
      <c r="AA22" s="26"/>
      <c r="AB22" s="20"/>
      <c r="AC22" s="20"/>
      <c r="AD22" s="20"/>
      <c r="AE22" s="20"/>
      <c r="AF22" s="26"/>
      <c r="AG22" s="5" t="s">
        <v>116</v>
      </c>
      <c r="AH22" s="5"/>
      <c r="AI22" s="5"/>
      <c r="AJ22" s="5"/>
      <c r="AK22" s="26"/>
      <c r="AL22" s="27"/>
      <c r="AM22" s="5"/>
      <c r="AN22" s="104"/>
      <c r="AO22" s="28"/>
      <c r="AP22" s="31"/>
      <c r="AQ22" s="27"/>
      <c r="AR22" s="41"/>
    </row>
    <row r="23" spans="1:44" s="4" customFormat="1" ht="15" customHeight="1" x14ac:dyDescent="0.25">
      <c r="A23" s="2"/>
      <c r="B23" s="27">
        <v>2011</v>
      </c>
      <c r="C23" s="27" t="s">
        <v>39</v>
      </c>
      <c r="D23" s="34" t="s">
        <v>87</v>
      </c>
      <c r="E23" s="27">
        <v>17</v>
      </c>
      <c r="F23" s="27">
        <v>1</v>
      </c>
      <c r="G23" s="27">
        <v>2</v>
      </c>
      <c r="H23" s="27">
        <v>6</v>
      </c>
      <c r="I23" s="27">
        <v>63</v>
      </c>
      <c r="J23" s="27">
        <v>1</v>
      </c>
      <c r="K23" s="27">
        <v>7</v>
      </c>
      <c r="L23" s="27">
        <v>52</v>
      </c>
      <c r="M23" s="27">
        <v>3</v>
      </c>
      <c r="N23" s="106">
        <v>0.6</v>
      </c>
      <c r="O23" s="26">
        <v>105</v>
      </c>
      <c r="P23" s="20"/>
      <c r="Q23" s="17"/>
      <c r="R23" s="20"/>
      <c r="S23" s="20"/>
      <c r="T23" s="26"/>
      <c r="U23" s="27">
        <v>3</v>
      </c>
      <c r="V23" s="27">
        <v>1</v>
      </c>
      <c r="W23" s="27">
        <v>1</v>
      </c>
      <c r="X23" s="27">
        <v>3</v>
      </c>
      <c r="Y23" s="27">
        <v>16</v>
      </c>
      <c r="Z23" s="32">
        <v>0.8</v>
      </c>
      <c r="AA23" s="26"/>
      <c r="AB23" s="20"/>
      <c r="AC23" s="20"/>
      <c r="AD23" s="20"/>
      <c r="AE23" s="20"/>
      <c r="AF23" s="26"/>
      <c r="AG23" s="5" t="s">
        <v>115</v>
      </c>
      <c r="AH23" s="5"/>
      <c r="AI23" s="5"/>
      <c r="AJ23" s="5"/>
      <c r="AK23" s="26"/>
      <c r="AL23" s="27"/>
      <c r="AM23" s="5"/>
      <c r="AN23" s="104"/>
      <c r="AO23" s="28"/>
      <c r="AP23" s="31"/>
      <c r="AQ23" s="27"/>
      <c r="AR23" s="41"/>
    </row>
    <row r="24" spans="1:44" s="4" customFormat="1" ht="15" customHeight="1" x14ac:dyDescent="0.25">
      <c r="A24" s="1"/>
      <c r="B24" s="18" t="s">
        <v>7</v>
      </c>
      <c r="C24" s="19"/>
      <c r="D24" s="17"/>
      <c r="E24" s="20">
        <v>394</v>
      </c>
      <c r="F24" s="20">
        <v>17</v>
      </c>
      <c r="G24" s="20">
        <v>112</v>
      </c>
      <c r="H24" s="20">
        <v>250</v>
      </c>
      <c r="I24" s="20">
        <v>1697</v>
      </c>
      <c r="J24" s="20">
        <v>322</v>
      </c>
      <c r="K24" s="20">
        <v>495</v>
      </c>
      <c r="L24" s="20">
        <v>751</v>
      </c>
      <c r="M24" s="19">
        <v>129</v>
      </c>
      <c r="N24" s="36">
        <v>0.59747900252741892</v>
      </c>
      <c r="O24" s="107">
        <v>2840.2671772923482</v>
      </c>
      <c r="P24" s="76" t="s">
        <v>64</v>
      </c>
      <c r="Q24" s="76" t="s">
        <v>64</v>
      </c>
      <c r="R24" s="76" t="s">
        <v>64</v>
      </c>
      <c r="S24" s="76" t="s">
        <v>88</v>
      </c>
      <c r="T24" s="26"/>
      <c r="U24" s="20">
        <v>85</v>
      </c>
      <c r="V24" s="20">
        <v>2</v>
      </c>
      <c r="W24" s="20">
        <v>11</v>
      </c>
      <c r="X24" s="20">
        <v>36</v>
      </c>
      <c r="Y24" s="20">
        <v>294</v>
      </c>
      <c r="Z24" s="36">
        <v>0.52600000000000002</v>
      </c>
      <c r="AA24" s="82">
        <f>SUM(AA4:AA23)</f>
        <v>0</v>
      </c>
      <c r="AB24" s="76" t="s">
        <v>64</v>
      </c>
      <c r="AC24" s="76" t="s">
        <v>64</v>
      </c>
      <c r="AD24" s="76" t="s">
        <v>64</v>
      </c>
      <c r="AE24" s="76" t="s">
        <v>131</v>
      </c>
      <c r="AF24" s="26"/>
      <c r="AG24" s="76" t="s">
        <v>119</v>
      </c>
      <c r="AH24" s="76" t="s">
        <v>117</v>
      </c>
      <c r="AI24" s="76" t="s">
        <v>80</v>
      </c>
      <c r="AJ24" s="76" t="s">
        <v>79</v>
      </c>
      <c r="AK24" s="26"/>
      <c r="AL24" s="20">
        <v>0</v>
      </c>
      <c r="AM24" s="20">
        <v>0</v>
      </c>
      <c r="AN24" s="20">
        <v>0</v>
      </c>
      <c r="AO24" s="20">
        <v>0</v>
      </c>
      <c r="AP24" s="20">
        <v>1</v>
      </c>
      <c r="AQ24" s="20">
        <v>3</v>
      </c>
      <c r="AR24" s="41"/>
    </row>
    <row r="25" spans="1:44" s="4" customFormat="1" ht="15" customHeight="1" x14ac:dyDescent="0.25">
      <c r="A25" s="1"/>
      <c r="B25" s="18" t="s">
        <v>366</v>
      </c>
      <c r="C25" s="19"/>
      <c r="D25" s="17"/>
      <c r="E25" s="19" t="s">
        <v>225</v>
      </c>
      <c r="F25" s="16"/>
      <c r="G25" s="16"/>
      <c r="H25" s="16"/>
      <c r="I25" s="16" t="s">
        <v>226</v>
      </c>
      <c r="J25" s="16"/>
      <c r="K25" s="16"/>
      <c r="L25" s="16"/>
      <c r="M25" s="16"/>
      <c r="N25" s="89"/>
      <c r="O25" s="26"/>
      <c r="P25" s="24"/>
      <c r="Q25" s="22"/>
      <c r="R25" s="85"/>
      <c r="S25" s="86"/>
      <c r="T25" s="26"/>
      <c r="U25" s="19" t="s">
        <v>145</v>
      </c>
      <c r="V25" s="16"/>
      <c r="W25" s="16"/>
      <c r="X25" s="16" t="s">
        <v>146</v>
      </c>
      <c r="Y25" s="16" t="s">
        <v>147</v>
      </c>
      <c r="Z25" s="17"/>
      <c r="AA25" s="26"/>
      <c r="AB25" s="83"/>
      <c r="AC25" s="84"/>
      <c r="AD25" s="85"/>
      <c r="AE25" s="86"/>
      <c r="AF25" s="26"/>
      <c r="AG25" s="100">
        <v>0.308</v>
      </c>
      <c r="AH25" s="87">
        <v>0.25</v>
      </c>
      <c r="AI25" s="87">
        <v>1</v>
      </c>
      <c r="AJ25" s="88">
        <v>0</v>
      </c>
      <c r="AK25" s="26"/>
      <c r="AL25" s="19"/>
      <c r="AM25" s="16"/>
      <c r="AN25" s="16"/>
      <c r="AO25" s="16"/>
      <c r="AP25" s="16"/>
      <c r="AQ25" s="17"/>
      <c r="AR25" s="41"/>
    </row>
    <row r="26" spans="1:44" ht="15" customHeight="1" x14ac:dyDescent="0.25">
      <c r="A26" s="2"/>
      <c r="B26" s="34" t="s">
        <v>2</v>
      </c>
      <c r="C26" s="31"/>
      <c r="D26" s="37">
        <v>1098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8"/>
      <c r="P26" s="38"/>
      <c r="Q26" s="40"/>
      <c r="R26" s="38"/>
      <c r="S26" s="38"/>
      <c r="T26" s="26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26"/>
      <c r="AG26" s="38"/>
      <c r="AH26" s="38"/>
      <c r="AI26" s="38"/>
      <c r="AJ26" s="38"/>
      <c r="AK26" s="26"/>
      <c r="AL26" s="38"/>
      <c r="AM26" s="38"/>
      <c r="AN26" s="38"/>
      <c r="AO26" s="38"/>
      <c r="AP26" s="38"/>
      <c r="AQ26" s="38"/>
      <c r="AR26" s="41"/>
    </row>
    <row r="27" spans="1:44" s="4" customFormat="1" ht="14.25" customHeight="1" x14ac:dyDescent="0.25">
      <c r="A27" s="2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30"/>
      <c r="P27" s="38"/>
      <c r="Q27" s="40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26"/>
      <c r="AG27" s="38"/>
      <c r="AH27" s="38"/>
      <c r="AI27" s="38"/>
      <c r="AJ27" s="38"/>
      <c r="AK27" s="26"/>
      <c r="AL27" s="38"/>
      <c r="AM27" s="38"/>
      <c r="AN27" s="38"/>
      <c r="AO27" s="38"/>
      <c r="AP27" s="38"/>
      <c r="AQ27" s="38"/>
      <c r="AR27" s="41"/>
    </row>
    <row r="28" spans="1:44" ht="15" customHeight="1" x14ac:dyDescent="0.25">
      <c r="A28" s="2"/>
      <c r="B28" s="24" t="s">
        <v>25</v>
      </c>
      <c r="C28" s="42"/>
      <c r="D28" s="42"/>
      <c r="E28" s="20" t="s">
        <v>3</v>
      </c>
      <c r="F28" s="20" t="s">
        <v>8</v>
      </c>
      <c r="G28" s="17" t="s">
        <v>5</v>
      </c>
      <c r="H28" s="20" t="s">
        <v>6</v>
      </c>
      <c r="I28" s="20" t="s">
        <v>17</v>
      </c>
      <c r="J28" s="38"/>
      <c r="K28" s="20" t="s">
        <v>27</v>
      </c>
      <c r="L28" s="20" t="s">
        <v>28</v>
      </c>
      <c r="M28" s="20" t="s">
        <v>29</v>
      </c>
      <c r="N28" s="20" t="s">
        <v>22</v>
      </c>
      <c r="O28" s="26"/>
      <c r="P28" s="43" t="s">
        <v>30</v>
      </c>
      <c r="Q28" s="14"/>
      <c r="R28" s="14"/>
      <c r="S28" s="14"/>
      <c r="T28" s="44"/>
      <c r="U28" s="44"/>
      <c r="V28" s="44"/>
      <c r="W28" s="44"/>
      <c r="X28" s="44"/>
      <c r="Y28" s="14"/>
      <c r="Z28" s="14"/>
      <c r="AA28" s="14"/>
      <c r="AB28" s="44"/>
      <c r="AC28" s="44"/>
      <c r="AD28" s="14"/>
      <c r="AE28" s="45"/>
      <c r="AF28" s="26"/>
      <c r="AG28" s="43" t="s">
        <v>65</v>
      </c>
      <c r="AH28" s="14"/>
      <c r="AI28" s="44"/>
      <c r="AJ28" s="45"/>
      <c r="AK28" s="26"/>
      <c r="AL28" s="12" t="s">
        <v>66</v>
      </c>
      <c r="AM28" s="14"/>
      <c r="AN28" s="14"/>
      <c r="AO28" s="14"/>
      <c r="AP28" s="14"/>
      <c r="AQ28" s="45"/>
      <c r="AR28" s="41"/>
    </row>
    <row r="29" spans="1:44" ht="15" customHeight="1" x14ac:dyDescent="0.25">
      <c r="A29" s="2"/>
      <c r="B29" s="43" t="s">
        <v>13</v>
      </c>
      <c r="C29" s="14"/>
      <c r="D29" s="45"/>
      <c r="E29" s="27">
        <v>394</v>
      </c>
      <c r="F29" s="27">
        <v>17</v>
      </c>
      <c r="G29" s="27">
        <v>112</v>
      </c>
      <c r="H29" s="27">
        <v>250</v>
      </c>
      <c r="I29" s="27">
        <v>1697</v>
      </c>
      <c r="J29" s="38"/>
      <c r="K29" s="46">
        <v>0.32741116751269034</v>
      </c>
      <c r="L29" s="46">
        <v>0.63451776649746194</v>
      </c>
      <c r="M29" s="46">
        <v>4.3071065989847712</v>
      </c>
      <c r="N29" s="29">
        <v>0.59747900252741892</v>
      </c>
      <c r="O29" s="26">
        <f>PRODUCT(I29/N29)</f>
        <v>2840.2671772923482</v>
      </c>
      <c r="P29" s="138" t="s">
        <v>9</v>
      </c>
      <c r="Q29" s="186"/>
      <c r="R29" s="139" t="s">
        <v>91</v>
      </c>
      <c r="S29" s="139"/>
      <c r="T29" s="139"/>
      <c r="U29" s="139"/>
      <c r="V29" s="139"/>
      <c r="W29" s="139"/>
      <c r="X29" s="139"/>
      <c r="Y29" s="139"/>
      <c r="Z29" s="187" t="s">
        <v>11</v>
      </c>
      <c r="AA29" s="139"/>
      <c r="AB29" s="139"/>
      <c r="AC29" s="188" t="s">
        <v>95</v>
      </c>
      <c r="AD29" s="189"/>
      <c r="AE29" s="140"/>
      <c r="AF29" s="26"/>
      <c r="AG29" s="165"/>
      <c r="AH29" s="168"/>
      <c r="AI29" s="168"/>
      <c r="AJ29" s="140"/>
      <c r="AK29" s="26"/>
      <c r="AL29" s="138" t="s">
        <v>67</v>
      </c>
      <c r="AM29" s="187">
        <v>2009</v>
      </c>
      <c r="AN29" s="139"/>
      <c r="AO29" s="139"/>
      <c r="AP29" s="139"/>
      <c r="AQ29" s="140"/>
      <c r="AR29" s="41"/>
    </row>
    <row r="30" spans="1:44" ht="15" customHeight="1" x14ac:dyDescent="0.25">
      <c r="A30" s="2"/>
      <c r="B30" s="47" t="s">
        <v>15</v>
      </c>
      <c r="C30" s="48"/>
      <c r="D30" s="49"/>
      <c r="E30" s="27">
        <v>85</v>
      </c>
      <c r="F30" s="27">
        <v>2</v>
      </c>
      <c r="G30" s="27">
        <v>11</v>
      </c>
      <c r="H30" s="27">
        <v>36</v>
      </c>
      <c r="I30" s="27">
        <v>294</v>
      </c>
      <c r="J30" s="38"/>
      <c r="K30" s="46">
        <v>0.15294117647058825</v>
      </c>
      <c r="L30" s="46">
        <v>0.42352941176470588</v>
      </c>
      <c r="M30" s="46">
        <v>3.4588235294117649</v>
      </c>
      <c r="N30" s="29">
        <v>0.5259391771019678</v>
      </c>
      <c r="O30" s="26">
        <f>PRODUCT(I30/N30)</f>
        <v>559</v>
      </c>
      <c r="P30" s="190" t="s">
        <v>68</v>
      </c>
      <c r="Q30" s="191"/>
      <c r="R30" s="162" t="s">
        <v>92</v>
      </c>
      <c r="S30" s="162"/>
      <c r="T30" s="162"/>
      <c r="U30" s="162"/>
      <c r="V30" s="162"/>
      <c r="W30" s="162"/>
      <c r="X30" s="162"/>
      <c r="Y30" s="162"/>
      <c r="Z30" s="169" t="s">
        <v>96</v>
      </c>
      <c r="AA30" s="162"/>
      <c r="AB30" s="162"/>
      <c r="AC30" s="167" t="s">
        <v>97</v>
      </c>
      <c r="AD30" s="107"/>
      <c r="AE30" s="171"/>
      <c r="AF30" s="26"/>
      <c r="AG30" s="190"/>
      <c r="AH30" s="168"/>
      <c r="AI30" s="168"/>
      <c r="AJ30" s="171"/>
      <c r="AK30" s="26"/>
      <c r="AL30" s="190"/>
      <c r="AM30" s="169"/>
      <c r="AN30" s="162"/>
      <c r="AO30" s="162"/>
      <c r="AP30" s="162"/>
      <c r="AQ30" s="171"/>
      <c r="AR30" s="41"/>
    </row>
    <row r="31" spans="1:44" ht="15" customHeight="1" x14ac:dyDescent="0.25">
      <c r="A31" s="2"/>
      <c r="B31" s="50" t="s">
        <v>16</v>
      </c>
      <c r="C31" s="51"/>
      <c r="D31" s="52"/>
      <c r="E31" s="33">
        <v>23</v>
      </c>
      <c r="F31" s="33">
        <v>0</v>
      </c>
      <c r="G31" s="33">
        <v>11</v>
      </c>
      <c r="H31" s="33">
        <v>25</v>
      </c>
      <c r="I31" s="33">
        <v>108</v>
      </c>
      <c r="J31" s="38"/>
      <c r="K31" s="53">
        <v>0.47826086956521741</v>
      </c>
      <c r="L31" s="53">
        <v>1.0869565217391304</v>
      </c>
      <c r="M31" s="53">
        <v>4.6956521739130439</v>
      </c>
      <c r="N31" s="54">
        <v>0.69299999999999995</v>
      </c>
      <c r="O31" s="26">
        <f>PRODUCT(I31/N31)</f>
        <v>155.84415584415586</v>
      </c>
      <c r="P31" s="190" t="s">
        <v>69</v>
      </c>
      <c r="Q31" s="191"/>
      <c r="R31" s="162" t="s">
        <v>93</v>
      </c>
      <c r="S31" s="162"/>
      <c r="T31" s="162"/>
      <c r="U31" s="162"/>
      <c r="V31" s="162"/>
      <c r="W31" s="162"/>
      <c r="X31" s="162"/>
      <c r="Y31" s="162"/>
      <c r="Z31" s="169" t="s">
        <v>98</v>
      </c>
      <c r="AA31" s="162"/>
      <c r="AB31" s="162"/>
      <c r="AC31" s="167" t="s">
        <v>99</v>
      </c>
      <c r="AD31" s="107"/>
      <c r="AE31" s="171"/>
      <c r="AF31" s="26"/>
      <c r="AG31" s="165"/>
      <c r="AH31" s="168"/>
      <c r="AI31" s="162"/>
      <c r="AJ31" s="171"/>
      <c r="AK31" s="26"/>
      <c r="AL31" s="190"/>
      <c r="AM31" s="169"/>
      <c r="AN31" s="162"/>
      <c r="AO31" s="162"/>
      <c r="AP31" s="162"/>
      <c r="AQ31" s="171"/>
      <c r="AR31" s="41"/>
    </row>
    <row r="32" spans="1:44" ht="15" customHeight="1" x14ac:dyDescent="0.25">
      <c r="A32" s="2"/>
      <c r="B32" s="55" t="s">
        <v>26</v>
      </c>
      <c r="C32" s="56"/>
      <c r="D32" s="57"/>
      <c r="E32" s="20">
        <v>502</v>
      </c>
      <c r="F32" s="20">
        <v>19</v>
      </c>
      <c r="G32" s="20">
        <v>134</v>
      </c>
      <c r="H32" s="20">
        <v>311</v>
      </c>
      <c r="I32" s="20">
        <v>2099</v>
      </c>
      <c r="J32" s="38"/>
      <c r="K32" s="58">
        <v>0.30478087649402391</v>
      </c>
      <c r="L32" s="58">
        <v>0.61952191235059761</v>
      </c>
      <c r="M32" s="58">
        <v>4.1812749003984067</v>
      </c>
      <c r="N32" s="36">
        <v>0.58992864418993829</v>
      </c>
      <c r="O32" s="26">
        <f>SUM(O29:O31)</f>
        <v>3555.1113331365041</v>
      </c>
      <c r="P32" s="175" t="s">
        <v>10</v>
      </c>
      <c r="Q32" s="192"/>
      <c r="R32" s="176" t="s">
        <v>94</v>
      </c>
      <c r="S32" s="176"/>
      <c r="T32" s="176"/>
      <c r="U32" s="176"/>
      <c r="V32" s="176"/>
      <c r="W32" s="176"/>
      <c r="X32" s="176"/>
      <c r="Y32" s="176"/>
      <c r="Z32" s="193" t="s">
        <v>100</v>
      </c>
      <c r="AA32" s="176"/>
      <c r="AB32" s="176"/>
      <c r="AC32" s="64" t="s">
        <v>101</v>
      </c>
      <c r="AD32" s="194"/>
      <c r="AE32" s="177"/>
      <c r="AF32" s="26"/>
      <c r="AG32" s="69"/>
      <c r="AH32" s="195"/>
      <c r="AI32" s="196"/>
      <c r="AJ32" s="177"/>
      <c r="AK32" s="26"/>
      <c r="AL32" s="175"/>
      <c r="AM32" s="193"/>
      <c r="AN32" s="176"/>
      <c r="AO32" s="176"/>
      <c r="AP32" s="176"/>
      <c r="AQ32" s="177"/>
      <c r="AR32" s="41"/>
    </row>
    <row r="33" spans="1:45" ht="11.25" customHeight="1" x14ac:dyDescent="0.25">
      <c r="A33" s="2"/>
      <c r="B33" s="99"/>
      <c r="C33" s="99"/>
      <c r="D33" s="99"/>
      <c r="E33" s="99"/>
      <c r="F33" s="99"/>
      <c r="G33" s="99"/>
      <c r="H33" s="99"/>
      <c r="I33" s="99"/>
      <c r="J33" s="38"/>
      <c r="K33" s="99"/>
      <c r="L33" s="99"/>
      <c r="M33" s="99"/>
      <c r="N33" s="39"/>
      <c r="O33" s="26"/>
      <c r="P33" s="26"/>
      <c r="Q33" s="26"/>
      <c r="R33" s="26"/>
      <c r="S33" s="26"/>
      <c r="T33" s="26"/>
      <c r="U33" s="38"/>
      <c r="V33" s="40"/>
      <c r="W33" s="26"/>
      <c r="X33" s="26"/>
      <c r="Y33" s="26"/>
      <c r="Z33" s="26"/>
      <c r="AA33" s="26"/>
      <c r="AB33" s="26"/>
      <c r="AC33" s="26"/>
      <c r="AD33" s="26"/>
      <c r="AE33" s="38"/>
      <c r="AF33" s="38"/>
      <c r="AG33" s="38"/>
      <c r="AH33" s="38"/>
      <c r="AI33" s="38"/>
      <c r="AJ33" s="38"/>
      <c r="AK33" s="41"/>
      <c r="AL33" s="26"/>
      <c r="AM33" s="26"/>
      <c r="AN33" s="26"/>
      <c r="AO33" s="38"/>
      <c r="AP33" s="38"/>
      <c r="AQ33" s="38"/>
      <c r="AR33" s="41"/>
    </row>
    <row r="34" spans="1:45" ht="15" customHeight="1" x14ac:dyDescent="0.25">
      <c r="A34" s="2"/>
      <c r="B34" s="43" t="s">
        <v>132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90"/>
      <c r="O34" s="13"/>
      <c r="P34" s="13"/>
      <c r="Q34" s="13"/>
      <c r="R34" s="13"/>
      <c r="S34" s="13"/>
      <c r="T34" s="13"/>
      <c r="U34" s="14"/>
      <c r="V34" s="14"/>
      <c r="W34" s="13"/>
      <c r="X34" s="13"/>
      <c r="Y34" s="13"/>
      <c r="Z34" s="13"/>
      <c r="AA34" s="13"/>
      <c r="AB34" s="13"/>
      <c r="AC34" s="13"/>
      <c r="AD34" s="13"/>
      <c r="AE34" s="14"/>
      <c r="AF34" s="14"/>
      <c r="AG34" s="14"/>
      <c r="AH34" s="14"/>
      <c r="AI34" s="14"/>
      <c r="AJ34" s="14"/>
      <c r="AK34" s="98"/>
      <c r="AL34" s="13"/>
      <c r="AM34" s="13"/>
      <c r="AN34" s="13"/>
      <c r="AO34" s="14"/>
      <c r="AP34" s="14"/>
      <c r="AQ34" s="45"/>
      <c r="AR34" s="41"/>
    </row>
    <row r="35" spans="1:45" ht="12" customHeight="1" x14ac:dyDescent="0.25">
      <c r="A35" s="2"/>
      <c r="B35" s="40"/>
      <c r="C35" s="40"/>
      <c r="D35" s="40"/>
      <c r="E35" s="40"/>
      <c r="F35" s="40"/>
      <c r="G35" s="40"/>
      <c r="H35" s="40"/>
      <c r="I35" s="40"/>
      <c r="J35" s="38"/>
      <c r="K35" s="40"/>
      <c r="L35" s="40"/>
      <c r="M35" s="40"/>
      <c r="N35" s="39"/>
      <c r="O35" s="26"/>
      <c r="P35" s="26"/>
      <c r="Q35" s="26"/>
      <c r="R35" s="26"/>
      <c r="S35" s="26"/>
      <c r="T35" s="26"/>
      <c r="U35" s="38"/>
      <c r="V35" s="40"/>
      <c r="W35" s="26"/>
      <c r="X35" s="26"/>
      <c r="Y35" s="26"/>
      <c r="Z35" s="26"/>
      <c r="AA35" s="26"/>
      <c r="AB35" s="26"/>
      <c r="AC35" s="26"/>
      <c r="AD35" s="26"/>
      <c r="AE35" s="38"/>
      <c r="AF35" s="38"/>
      <c r="AG35" s="38"/>
      <c r="AH35" s="38"/>
      <c r="AI35" s="38"/>
      <c r="AJ35" s="38"/>
      <c r="AK35" s="41"/>
      <c r="AL35" s="26"/>
      <c r="AM35" s="26"/>
      <c r="AN35" s="26"/>
      <c r="AO35" s="38"/>
      <c r="AP35" s="38"/>
      <c r="AQ35" s="38"/>
      <c r="AR35" s="41"/>
    </row>
    <row r="36" spans="1:45" ht="15" customHeight="1" x14ac:dyDescent="0.2">
      <c r="A36" s="2"/>
      <c r="B36" s="38" t="s">
        <v>42</v>
      </c>
      <c r="C36" s="38"/>
      <c r="D36" s="38" t="s">
        <v>89</v>
      </c>
      <c r="E36" s="38"/>
      <c r="F36" s="38"/>
      <c r="G36" s="38"/>
      <c r="H36" s="38"/>
      <c r="I36" s="38"/>
      <c r="J36" s="38"/>
      <c r="K36" s="38"/>
      <c r="L36" s="38"/>
      <c r="M36" s="38"/>
      <c r="N36" s="38" t="s">
        <v>76</v>
      </c>
      <c r="O36" s="40"/>
      <c r="P36" s="40"/>
      <c r="Q36" s="40"/>
      <c r="R36" s="40"/>
      <c r="S36" s="40"/>
      <c r="T36" s="40"/>
      <c r="U36" s="38" t="s">
        <v>90</v>
      </c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</row>
    <row r="37" spans="1:45" ht="15" customHeight="1" x14ac:dyDescent="0.2">
      <c r="A37" s="2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</row>
    <row r="38" spans="1:45" ht="15" customHeight="1" x14ac:dyDescent="0.2">
      <c r="A38" s="2"/>
      <c r="B38" s="152" t="s">
        <v>148</v>
      </c>
      <c r="C38" s="153"/>
      <c r="D38" s="153"/>
      <c r="E38" s="153"/>
      <c r="F38" s="153" t="s">
        <v>149</v>
      </c>
      <c r="G38" s="153" t="s">
        <v>3</v>
      </c>
      <c r="H38" s="153" t="s">
        <v>5</v>
      </c>
      <c r="I38" s="153" t="s">
        <v>6</v>
      </c>
      <c r="J38" s="153" t="s">
        <v>150</v>
      </c>
      <c r="K38" s="154" t="s">
        <v>17</v>
      </c>
      <c r="L38" s="38"/>
      <c r="M38" s="155" t="s">
        <v>151</v>
      </c>
      <c r="N38" s="156"/>
      <c r="O38" s="156"/>
      <c r="P38" s="153" t="s">
        <v>3</v>
      </c>
      <c r="Q38" s="153" t="s">
        <v>5</v>
      </c>
      <c r="R38" s="153" t="s">
        <v>6</v>
      </c>
      <c r="S38" s="153" t="s">
        <v>150</v>
      </c>
      <c r="T38" s="156"/>
      <c r="U38" s="154" t="s">
        <v>17</v>
      </c>
      <c r="V38" s="38"/>
      <c r="W38" s="155" t="s">
        <v>261</v>
      </c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7"/>
      <c r="AI38" s="158" t="s">
        <v>341</v>
      </c>
      <c r="AJ38" s="159"/>
      <c r="AK38" s="159"/>
      <c r="AL38" s="207" t="s">
        <v>3</v>
      </c>
      <c r="AM38" s="207" t="s">
        <v>5</v>
      </c>
      <c r="AN38" s="207" t="s">
        <v>6</v>
      </c>
      <c r="AO38" s="156"/>
      <c r="AP38" s="153" t="s">
        <v>355</v>
      </c>
      <c r="AQ38" s="160"/>
      <c r="AR38" s="26"/>
      <c r="AS38" s="26"/>
    </row>
    <row r="39" spans="1:45" ht="15" customHeight="1" x14ac:dyDescent="0.2">
      <c r="A39" s="2"/>
      <c r="B39" s="161">
        <v>1993</v>
      </c>
      <c r="C39" s="107" t="s">
        <v>34</v>
      </c>
      <c r="D39" s="162" t="s">
        <v>73</v>
      </c>
      <c r="E39" s="107"/>
      <c r="F39" s="107">
        <v>20</v>
      </c>
      <c r="G39" s="107">
        <v>26</v>
      </c>
      <c r="H39" s="163">
        <f>PRODUCT((F4+G4)/E4)</f>
        <v>0.26923076923076922</v>
      </c>
      <c r="I39" s="163">
        <f>PRODUCT(H4/E4)</f>
        <v>0.65384615384615385</v>
      </c>
      <c r="J39" s="163">
        <f>PRODUCT(F4+G4+H4)/E4</f>
        <v>0.92307692307692313</v>
      </c>
      <c r="K39" s="164">
        <f>PRODUCT(I4/E4)</f>
        <v>3.8076923076923075</v>
      </c>
      <c r="L39" s="40"/>
      <c r="M39" s="165" t="s">
        <v>152</v>
      </c>
      <c r="N39" s="107"/>
      <c r="O39" s="107">
        <v>21</v>
      </c>
      <c r="P39" s="201" t="s">
        <v>328</v>
      </c>
      <c r="Q39" s="201" t="s">
        <v>282</v>
      </c>
      <c r="R39" s="201" t="s">
        <v>300</v>
      </c>
      <c r="S39" s="201" t="s">
        <v>315</v>
      </c>
      <c r="T39" s="166"/>
      <c r="U39" s="167" t="s">
        <v>272</v>
      </c>
      <c r="V39" s="40"/>
      <c r="W39" s="165" t="s">
        <v>153</v>
      </c>
      <c r="X39" s="168"/>
      <c r="Y39" s="168"/>
      <c r="Z39" s="162"/>
      <c r="AA39" s="162"/>
      <c r="AB39" s="162"/>
      <c r="AC39" s="162"/>
      <c r="AD39" s="162"/>
      <c r="AE39" s="162"/>
      <c r="AF39" s="162"/>
      <c r="AG39" s="169"/>
      <c r="AH39" s="170"/>
      <c r="AI39" s="162" t="s">
        <v>348</v>
      </c>
      <c r="AJ39" s="162"/>
      <c r="AK39" s="162"/>
      <c r="AL39" s="169">
        <v>271</v>
      </c>
      <c r="AM39" s="169">
        <v>101</v>
      </c>
      <c r="AN39" s="169">
        <v>216</v>
      </c>
      <c r="AO39" s="162"/>
      <c r="AP39" s="215">
        <f>PRODUCT(AL39/AL48)</f>
        <v>0.68781725888324874</v>
      </c>
      <c r="AQ39" s="171"/>
      <c r="AR39" s="26"/>
      <c r="AS39" s="26"/>
    </row>
    <row r="40" spans="1:45" ht="15" customHeight="1" x14ac:dyDescent="0.2">
      <c r="A40" s="2"/>
      <c r="B40" s="161">
        <v>1994</v>
      </c>
      <c r="C40" s="107" t="s">
        <v>56</v>
      </c>
      <c r="D40" s="162" t="s">
        <v>73</v>
      </c>
      <c r="E40" s="107"/>
      <c r="F40" s="107">
        <v>21</v>
      </c>
      <c r="G40" s="107">
        <v>34</v>
      </c>
      <c r="H40" s="163">
        <f>PRODUCT((F5+G5)/E5)</f>
        <v>0.5</v>
      </c>
      <c r="I40" s="163">
        <f>PRODUCT(H5/E5)</f>
        <v>0.79411764705882348</v>
      </c>
      <c r="J40" s="163">
        <f>PRODUCT(F5+G5+H5)/E5</f>
        <v>1.2941176470588236</v>
      </c>
      <c r="K40" s="164">
        <f>PRODUCT(I5/E5)</f>
        <v>2.7941176470588234</v>
      </c>
      <c r="L40" s="40"/>
      <c r="M40" s="165" t="s">
        <v>154</v>
      </c>
      <c r="N40" s="107"/>
      <c r="O40" s="107"/>
      <c r="P40" s="201" t="s">
        <v>329</v>
      </c>
      <c r="Q40" s="201" t="s">
        <v>283</v>
      </c>
      <c r="R40" s="201" t="s">
        <v>301</v>
      </c>
      <c r="S40" s="201" t="s">
        <v>316</v>
      </c>
      <c r="T40" s="166"/>
      <c r="U40" s="167" t="s">
        <v>273</v>
      </c>
      <c r="V40" s="40"/>
      <c r="W40" s="172" t="s">
        <v>263</v>
      </c>
      <c r="X40" s="168"/>
      <c r="Y40" s="168" t="s">
        <v>269</v>
      </c>
      <c r="Z40" s="198"/>
      <c r="AA40" s="198"/>
      <c r="AB40" s="198"/>
      <c r="AC40" s="198"/>
      <c r="AD40" s="198"/>
      <c r="AE40" s="199"/>
      <c r="AF40" s="199"/>
      <c r="AG40" s="197" t="s">
        <v>270</v>
      </c>
      <c r="AH40" s="171"/>
      <c r="AI40" s="162" t="s">
        <v>342</v>
      </c>
      <c r="AJ40" s="162"/>
      <c r="AK40" s="162"/>
      <c r="AL40" s="169"/>
      <c r="AM40" s="208">
        <f>PRODUCT(AM39/AL39)</f>
        <v>0.37269372693726938</v>
      </c>
      <c r="AN40" s="208">
        <f>PRODUCT(AN39/AL39)</f>
        <v>0.79704797047970477</v>
      </c>
      <c r="AO40" s="162"/>
      <c r="AP40" s="162"/>
      <c r="AQ40" s="171"/>
      <c r="AR40" s="26"/>
      <c r="AS40" s="26"/>
    </row>
    <row r="41" spans="1:45" ht="15" customHeight="1" x14ac:dyDescent="0.2">
      <c r="A41" s="2"/>
      <c r="B41" s="161">
        <v>1995</v>
      </c>
      <c r="C41" s="107" t="s">
        <v>36</v>
      </c>
      <c r="D41" s="162" t="s">
        <v>73</v>
      </c>
      <c r="E41" s="107"/>
      <c r="F41" s="107">
        <v>22</v>
      </c>
      <c r="G41" s="107">
        <v>28</v>
      </c>
      <c r="H41" s="202">
        <f>PRODUCT((F6+G6)/E6)</f>
        <v>0.7857142857142857</v>
      </c>
      <c r="I41" s="163">
        <f>PRODUCT(H6/E6)</f>
        <v>0.7142857142857143</v>
      </c>
      <c r="J41" s="202">
        <f>PRODUCT(F6+G6+H6)/E6</f>
        <v>1.5</v>
      </c>
      <c r="K41" s="164">
        <f>PRODUCT(I6/E6)</f>
        <v>3.8928571428571428</v>
      </c>
      <c r="L41" s="40"/>
      <c r="M41" s="165" t="s">
        <v>156</v>
      </c>
      <c r="N41" s="107"/>
      <c r="O41" s="107"/>
      <c r="P41" s="201" t="s">
        <v>330</v>
      </c>
      <c r="Q41" s="201" t="s">
        <v>284</v>
      </c>
      <c r="R41" s="201" t="s">
        <v>302</v>
      </c>
      <c r="S41" s="201" t="s">
        <v>317</v>
      </c>
      <c r="T41" s="166"/>
      <c r="U41" s="167" t="s">
        <v>274</v>
      </c>
      <c r="V41" s="40"/>
      <c r="W41" s="172" t="s">
        <v>155</v>
      </c>
      <c r="X41" s="168"/>
      <c r="Y41" s="200" t="s">
        <v>271</v>
      </c>
      <c r="Z41" s="198"/>
      <c r="AA41" s="198"/>
      <c r="AB41" s="198"/>
      <c r="AC41" s="198"/>
      <c r="AD41" s="198"/>
      <c r="AE41" s="198"/>
      <c r="AF41" s="198"/>
      <c r="AG41" s="197" t="s">
        <v>260</v>
      </c>
      <c r="AH41" s="171"/>
      <c r="AI41" s="162"/>
      <c r="AJ41" s="162"/>
      <c r="AK41" s="162"/>
      <c r="AL41" s="169"/>
      <c r="AM41" s="169"/>
      <c r="AN41" s="169"/>
      <c r="AO41" s="162"/>
      <c r="AP41" s="162"/>
      <c r="AQ41" s="171"/>
      <c r="AR41" s="26"/>
      <c r="AS41" s="26"/>
    </row>
    <row r="42" spans="1:45" ht="15" customHeight="1" x14ac:dyDescent="0.2">
      <c r="A42" s="2"/>
      <c r="B42" s="161">
        <v>1996</v>
      </c>
      <c r="C42" s="107" t="s">
        <v>36</v>
      </c>
      <c r="D42" s="162" t="s">
        <v>73</v>
      </c>
      <c r="E42" s="107"/>
      <c r="F42" s="107">
        <v>23</v>
      </c>
      <c r="G42" s="107">
        <v>14</v>
      </c>
      <c r="H42" s="163">
        <f t="shared" ref="H42:H47" si="0">PRODUCT((F8+G8)/E8)</f>
        <v>0.2857142857142857</v>
      </c>
      <c r="I42" s="163">
        <f t="shared" ref="I42:I47" si="1">PRODUCT(H8/E8)</f>
        <v>0.9285714285714286</v>
      </c>
      <c r="J42" s="163">
        <f t="shared" ref="J42:J47" si="2">PRODUCT(F8+G8+H8)/E8</f>
        <v>1.2142857142857142</v>
      </c>
      <c r="K42" s="164">
        <f t="shared" ref="K42:K47" si="3">PRODUCT(I8/E8)</f>
        <v>4.2857142857142856</v>
      </c>
      <c r="L42" s="40"/>
      <c r="M42" s="165" t="s">
        <v>157</v>
      </c>
      <c r="N42" s="107"/>
      <c r="O42" s="107"/>
      <c r="P42" s="201" t="s">
        <v>331</v>
      </c>
      <c r="Q42" s="201" t="s">
        <v>285</v>
      </c>
      <c r="R42" s="201" t="s">
        <v>303</v>
      </c>
      <c r="S42" s="201" t="s">
        <v>318</v>
      </c>
      <c r="T42" s="166"/>
      <c r="U42" s="167" t="s">
        <v>275</v>
      </c>
      <c r="V42" s="40"/>
      <c r="W42" s="172"/>
      <c r="X42" s="168"/>
      <c r="Y42" s="168"/>
      <c r="Z42" s="162"/>
      <c r="AA42" s="162"/>
      <c r="AB42" s="162"/>
      <c r="AC42" s="168"/>
      <c r="AD42" s="162"/>
      <c r="AE42" s="162"/>
      <c r="AF42" s="162"/>
      <c r="AG42" s="168"/>
      <c r="AH42" s="164"/>
      <c r="AI42" s="162" t="s">
        <v>349</v>
      </c>
      <c r="AJ42" s="162"/>
      <c r="AK42" s="162"/>
      <c r="AL42" s="169">
        <v>64</v>
      </c>
      <c r="AM42" s="169">
        <v>21</v>
      </c>
      <c r="AN42" s="169">
        <v>20</v>
      </c>
      <c r="AO42" s="162"/>
      <c r="AP42" s="215">
        <f>PRODUCT(AL42/AL48)</f>
        <v>0.16243654822335024</v>
      </c>
      <c r="AQ42" s="171"/>
      <c r="AR42" s="26"/>
      <c r="AS42" s="26"/>
    </row>
    <row r="43" spans="1:45" ht="15" customHeight="1" x14ac:dyDescent="0.2">
      <c r="A43" s="2"/>
      <c r="B43" s="161">
        <v>1997</v>
      </c>
      <c r="C43" s="107" t="s">
        <v>36</v>
      </c>
      <c r="D43" s="162" t="s">
        <v>73</v>
      </c>
      <c r="E43" s="107"/>
      <c r="F43" s="107">
        <v>24</v>
      </c>
      <c r="G43" s="107">
        <v>28</v>
      </c>
      <c r="H43" s="163">
        <f t="shared" si="0"/>
        <v>0.10714285714285714</v>
      </c>
      <c r="I43" s="202">
        <f t="shared" si="1"/>
        <v>1.1428571428571428</v>
      </c>
      <c r="J43" s="163">
        <f t="shared" si="2"/>
        <v>1.25</v>
      </c>
      <c r="K43" s="164">
        <f t="shared" si="3"/>
        <v>5.3214285714285712</v>
      </c>
      <c r="L43" s="40"/>
      <c r="M43" s="165" t="s">
        <v>158</v>
      </c>
      <c r="N43" s="107"/>
      <c r="O43" s="107"/>
      <c r="P43" s="201" t="s">
        <v>332</v>
      </c>
      <c r="Q43" s="201" t="s">
        <v>286</v>
      </c>
      <c r="R43" s="201" t="s">
        <v>304</v>
      </c>
      <c r="S43" s="201" t="s">
        <v>319</v>
      </c>
      <c r="T43" s="166"/>
      <c r="U43" s="167" t="s">
        <v>276</v>
      </c>
      <c r="V43" s="40"/>
      <c r="W43" s="172" t="s">
        <v>262</v>
      </c>
      <c r="X43" s="168"/>
      <c r="Y43" s="168"/>
      <c r="Z43" s="162"/>
      <c r="AA43" s="162"/>
      <c r="AB43" s="162"/>
      <c r="AC43" s="168"/>
      <c r="AD43" s="162"/>
      <c r="AE43" s="162"/>
      <c r="AF43" s="162"/>
      <c r="AG43" s="168"/>
      <c r="AH43" s="171"/>
      <c r="AI43" s="162" t="s">
        <v>342</v>
      </c>
      <c r="AJ43" s="162"/>
      <c r="AK43" s="162"/>
      <c r="AL43" s="169"/>
      <c r="AM43" s="208">
        <f>PRODUCT(AM42/AL42)</f>
        <v>0.328125</v>
      </c>
      <c r="AN43" s="208">
        <f>PRODUCT(AN42/AL42)</f>
        <v>0.3125</v>
      </c>
      <c r="AO43" s="162"/>
      <c r="AP43" s="162"/>
      <c r="AQ43" s="171"/>
      <c r="AR43" s="26"/>
      <c r="AS43" s="26"/>
    </row>
    <row r="44" spans="1:45" ht="15" customHeight="1" x14ac:dyDescent="0.2">
      <c r="A44" s="2"/>
      <c r="B44" s="161">
        <v>1998</v>
      </c>
      <c r="C44" s="107" t="s">
        <v>41</v>
      </c>
      <c r="D44" s="162" t="s">
        <v>73</v>
      </c>
      <c r="E44" s="107"/>
      <c r="F44" s="107">
        <v>25</v>
      </c>
      <c r="G44" s="107">
        <v>28</v>
      </c>
      <c r="H44" s="163">
        <f t="shared" si="0"/>
        <v>0.32142857142857145</v>
      </c>
      <c r="I44" s="163">
        <f t="shared" si="1"/>
        <v>1.1428571428571428</v>
      </c>
      <c r="J44" s="163">
        <f t="shared" si="2"/>
        <v>1.4642857142857142</v>
      </c>
      <c r="K44" s="164">
        <f t="shared" si="3"/>
        <v>6.0714285714285712</v>
      </c>
      <c r="L44" s="40"/>
      <c r="M44" s="165" t="s">
        <v>159</v>
      </c>
      <c r="N44" s="107"/>
      <c r="O44" s="107"/>
      <c r="P44" s="201" t="s">
        <v>333</v>
      </c>
      <c r="Q44" s="201" t="s">
        <v>287</v>
      </c>
      <c r="R44" s="201" t="s">
        <v>305</v>
      </c>
      <c r="S44" s="201" t="s">
        <v>320</v>
      </c>
      <c r="T44" s="166"/>
      <c r="U44" s="167" t="s">
        <v>246</v>
      </c>
      <c r="V44" s="40"/>
      <c r="W44" s="172" t="s">
        <v>263</v>
      </c>
      <c r="X44" s="162"/>
      <c r="Y44" s="197" t="s">
        <v>265</v>
      </c>
      <c r="Z44" s="198"/>
      <c r="AA44" s="198"/>
      <c r="AB44" s="198"/>
      <c r="AC44" s="198"/>
      <c r="AD44" s="198"/>
      <c r="AE44" s="198"/>
      <c r="AF44" s="198"/>
      <c r="AG44" s="197" t="s">
        <v>266</v>
      </c>
      <c r="AH44" s="164">
        <v>0.8733624454148472</v>
      </c>
      <c r="AI44" s="162"/>
      <c r="AJ44" s="162"/>
      <c r="AK44" s="162"/>
      <c r="AL44" s="169"/>
      <c r="AM44" s="169"/>
      <c r="AN44" s="169"/>
      <c r="AO44" s="162"/>
      <c r="AP44" s="162"/>
      <c r="AQ44" s="171"/>
      <c r="AR44" s="26"/>
      <c r="AS44" s="26"/>
    </row>
    <row r="45" spans="1:45" ht="15" customHeight="1" x14ac:dyDescent="0.2">
      <c r="A45" s="2"/>
      <c r="B45" s="161">
        <v>1999</v>
      </c>
      <c r="C45" s="107" t="s">
        <v>35</v>
      </c>
      <c r="D45" s="162" t="s">
        <v>73</v>
      </c>
      <c r="E45" s="107"/>
      <c r="F45" s="107">
        <v>22</v>
      </c>
      <c r="G45" s="107">
        <v>18</v>
      </c>
      <c r="H45" s="163">
        <f t="shared" si="0"/>
        <v>0.27777777777777779</v>
      </c>
      <c r="I45" s="163">
        <f t="shared" si="1"/>
        <v>0.83333333333333337</v>
      </c>
      <c r="J45" s="163">
        <f t="shared" si="2"/>
        <v>1.1111111111111112</v>
      </c>
      <c r="K45" s="203">
        <f t="shared" si="3"/>
        <v>7.2777777777777777</v>
      </c>
      <c r="L45" s="40"/>
      <c r="M45" s="165" t="s">
        <v>160</v>
      </c>
      <c r="N45" s="107"/>
      <c r="O45" s="107"/>
      <c r="P45" s="201" t="s">
        <v>334</v>
      </c>
      <c r="Q45" s="201" t="s">
        <v>288</v>
      </c>
      <c r="R45" s="201" t="s">
        <v>247</v>
      </c>
      <c r="S45" s="201" t="s">
        <v>274</v>
      </c>
      <c r="T45" s="166"/>
      <c r="U45" s="167" t="s">
        <v>277</v>
      </c>
      <c r="V45" s="40"/>
      <c r="W45" s="165"/>
      <c r="X45" s="168"/>
      <c r="Y45" s="162"/>
      <c r="Z45" s="162"/>
      <c r="AA45" s="162"/>
      <c r="AB45" s="162"/>
      <c r="AC45" s="162"/>
      <c r="AD45" s="162"/>
      <c r="AE45" s="162"/>
      <c r="AF45" s="173"/>
      <c r="AG45" s="162"/>
      <c r="AH45" s="174"/>
      <c r="AI45" s="162" t="s">
        <v>350</v>
      </c>
      <c r="AJ45" s="162"/>
      <c r="AK45" s="162"/>
      <c r="AL45" s="169">
        <v>59</v>
      </c>
      <c r="AM45" s="169">
        <v>7</v>
      </c>
      <c r="AN45" s="169">
        <v>14</v>
      </c>
      <c r="AO45" s="162"/>
      <c r="AP45" s="215">
        <f>PRODUCT(AL45/AL48)</f>
        <v>0.14974619289340102</v>
      </c>
      <c r="AQ45" s="171"/>
      <c r="AR45" s="26"/>
      <c r="AS45" s="26"/>
    </row>
    <row r="46" spans="1:45" ht="15" customHeight="1" x14ac:dyDescent="0.2">
      <c r="A46" s="2"/>
      <c r="B46" s="161">
        <v>2000</v>
      </c>
      <c r="C46" s="107" t="s">
        <v>41</v>
      </c>
      <c r="D46" s="162" t="s">
        <v>73</v>
      </c>
      <c r="E46" s="107"/>
      <c r="F46" s="107">
        <v>23</v>
      </c>
      <c r="G46" s="107">
        <v>23</v>
      </c>
      <c r="H46" s="163">
        <f t="shared" si="0"/>
        <v>0.2608695652173913</v>
      </c>
      <c r="I46" s="163">
        <f t="shared" si="1"/>
        <v>0.56521739130434778</v>
      </c>
      <c r="J46" s="163">
        <f t="shared" si="2"/>
        <v>0.82608695652173914</v>
      </c>
      <c r="K46" s="164">
        <f t="shared" si="3"/>
        <v>4.7391304347826084</v>
      </c>
      <c r="L46" s="40"/>
      <c r="M46" s="165" t="s">
        <v>161</v>
      </c>
      <c r="N46" s="107"/>
      <c r="O46" s="107"/>
      <c r="P46" s="201" t="s">
        <v>252</v>
      </c>
      <c r="Q46" s="201" t="s">
        <v>289</v>
      </c>
      <c r="R46" s="201" t="s">
        <v>306</v>
      </c>
      <c r="S46" s="201" t="s">
        <v>321</v>
      </c>
      <c r="T46" s="166"/>
      <c r="U46" s="167" t="s">
        <v>240</v>
      </c>
      <c r="V46" s="40"/>
      <c r="W46" s="165" t="s">
        <v>173</v>
      </c>
      <c r="X46" s="168"/>
      <c r="Y46" s="162"/>
      <c r="Z46" s="162"/>
      <c r="AA46" s="162"/>
      <c r="AB46" s="162"/>
      <c r="AC46" s="162"/>
      <c r="AD46" s="162"/>
      <c r="AE46" s="162"/>
      <c r="AF46" s="173"/>
      <c r="AG46" s="162"/>
      <c r="AH46" s="174"/>
      <c r="AI46" s="162" t="s">
        <v>342</v>
      </c>
      <c r="AJ46" s="162"/>
      <c r="AK46" s="162"/>
      <c r="AL46" s="169"/>
      <c r="AM46" s="208">
        <f>PRODUCT(AM45/AL45)</f>
        <v>0.11864406779661017</v>
      </c>
      <c r="AN46" s="208">
        <f>PRODUCT(AN45/AL45)</f>
        <v>0.23728813559322035</v>
      </c>
      <c r="AO46" s="162"/>
      <c r="AP46" s="162"/>
      <c r="AQ46" s="171"/>
      <c r="AR46" s="26"/>
      <c r="AS46" s="26"/>
    </row>
    <row r="47" spans="1:45" ht="15" customHeight="1" x14ac:dyDescent="0.2">
      <c r="A47" s="2"/>
      <c r="B47" s="161">
        <v>2001</v>
      </c>
      <c r="C47" s="107" t="s">
        <v>34</v>
      </c>
      <c r="D47" s="162" t="s">
        <v>73</v>
      </c>
      <c r="E47" s="107"/>
      <c r="F47" s="107">
        <v>24</v>
      </c>
      <c r="G47" s="107">
        <v>27</v>
      </c>
      <c r="H47" s="163">
        <f t="shared" si="0"/>
        <v>0.40740740740740738</v>
      </c>
      <c r="I47" s="163">
        <f t="shared" si="1"/>
        <v>1.037037037037037</v>
      </c>
      <c r="J47" s="163">
        <f t="shared" si="2"/>
        <v>1.4444444444444444</v>
      </c>
      <c r="K47" s="164">
        <f t="shared" si="3"/>
        <v>7.0740740740740744</v>
      </c>
      <c r="L47" s="40"/>
      <c r="M47" s="165" t="s">
        <v>162</v>
      </c>
      <c r="N47" s="107"/>
      <c r="O47" s="107"/>
      <c r="P47" s="201" t="s">
        <v>335</v>
      </c>
      <c r="Q47" s="201" t="s">
        <v>290</v>
      </c>
      <c r="R47" s="201" t="s">
        <v>307</v>
      </c>
      <c r="S47" s="201" t="s">
        <v>322</v>
      </c>
      <c r="T47" s="166"/>
      <c r="U47" s="167" t="s">
        <v>145</v>
      </c>
      <c r="V47" s="40"/>
      <c r="W47" s="165">
        <v>1000</v>
      </c>
      <c r="X47" s="168"/>
      <c r="Y47" s="162" t="s">
        <v>268</v>
      </c>
      <c r="Z47" s="162"/>
      <c r="AA47" s="162"/>
      <c r="AB47" s="162"/>
      <c r="AC47" s="162"/>
      <c r="AD47" s="162"/>
      <c r="AE47" s="162"/>
      <c r="AF47" s="173"/>
      <c r="AG47" s="197" t="s">
        <v>267</v>
      </c>
      <c r="AH47" s="164">
        <v>4.6900000000000004</v>
      </c>
      <c r="AI47" s="162"/>
      <c r="AJ47" s="162"/>
      <c r="AK47" s="162"/>
      <c r="AL47" s="162"/>
      <c r="AM47" s="162"/>
      <c r="AN47" s="162"/>
      <c r="AO47" s="162"/>
      <c r="AP47" s="162"/>
      <c r="AQ47" s="171"/>
      <c r="AR47" s="26"/>
      <c r="AS47" s="26"/>
    </row>
    <row r="48" spans="1:45" ht="15" customHeight="1" x14ac:dyDescent="0.2">
      <c r="A48" s="2"/>
      <c r="B48" s="161">
        <v>2002</v>
      </c>
      <c r="C48" s="107"/>
      <c r="D48" s="162"/>
      <c r="E48" s="107"/>
      <c r="F48" s="107">
        <v>25</v>
      </c>
      <c r="G48" s="107"/>
      <c r="H48" s="163"/>
      <c r="I48" s="163"/>
      <c r="J48" s="163"/>
      <c r="K48" s="164"/>
      <c r="L48" s="40"/>
      <c r="M48" s="165" t="s">
        <v>163</v>
      </c>
      <c r="N48" s="107"/>
      <c r="O48" s="107"/>
      <c r="P48" s="201" t="s">
        <v>249</v>
      </c>
      <c r="Q48" s="201" t="s">
        <v>291</v>
      </c>
      <c r="R48" s="201" t="s">
        <v>308</v>
      </c>
      <c r="S48" s="201" t="s">
        <v>253</v>
      </c>
      <c r="T48" s="166"/>
      <c r="U48" s="167" t="s">
        <v>278</v>
      </c>
      <c r="V48" s="40"/>
      <c r="W48" s="165"/>
      <c r="X48" s="168"/>
      <c r="Y48" s="162"/>
      <c r="Z48" s="162"/>
      <c r="AA48" s="162"/>
      <c r="AB48" s="162"/>
      <c r="AC48" s="162"/>
      <c r="AD48" s="162"/>
      <c r="AE48" s="162"/>
      <c r="AF48" s="173"/>
      <c r="AG48" s="162"/>
      <c r="AH48" s="174"/>
      <c r="AI48" s="162" t="s">
        <v>7</v>
      </c>
      <c r="AJ48" s="162"/>
      <c r="AK48" s="162"/>
      <c r="AL48" s="162">
        <f>PRODUCT(AL39+AL42+AL45)</f>
        <v>394</v>
      </c>
      <c r="AM48" s="162">
        <f>PRODUCT(AM39+AM42+AM45)</f>
        <v>129</v>
      </c>
      <c r="AN48" s="162">
        <f>PRODUCT(AN39+AN42+AN45)</f>
        <v>250</v>
      </c>
      <c r="AO48" s="162"/>
      <c r="AP48" s="162"/>
      <c r="AQ48" s="171"/>
      <c r="AR48" s="26"/>
      <c r="AS48" s="26"/>
    </row>
    <row r="49" spans="1:45" ht="15" customHeight="1" x14ac:dyDescent="0.2">
      <c r="A49" s="2"/>
      <c r="B49" s="161">
        <v>2003</v>
      </c>
      <c r="C49" s="107"/>
      <c r="D49" s="162"/>
      <c r="E49" s="107"/>
      <c r="F49" s="107">
        <v>26</v>
      </c>
      <c r="G49" s="107"/>
      <c r="H49" s="163"/>
      <c r="I49" s="163"/>
      <c r="J49" s="163"/>
      <c r="K49" s="164"/>
      <c r="L49" s="40"/>
      <c r="M49" s="165" t="s">
        <v>164</v>
      </c>
      <c r="N49" s="107"/>
      <c r="O49" s="107"/>
      <c r="P49" s="201" t="s">
        <v>336</v>
      </c>
      <c r="Q49" s="201" t="s">
        <v>292</v>
      </c>
      <c r="R49" s="201" t="s">
        <v>277</v>
      </c>
      <c r="S49" s="201" t="s">
        <v>323</v>
      </c>
      <c r="T49" s="166"/>
      <c r="U49" s="167" t="s">
        <v>242</v>
      </c>
      <c r="V49" s="40"/>
      <c r="W49" s="165"/>
      <c r="X49" s="168"/>
      <c r="Y49" s="162"/>
      <c r="Z49" s="162"/>
      <c r="AA49" s="162"/>
      <c r="AB49" s="162"/>
      <c r="AC49" s="162"/>
      <c r="AD49" s="162"/>
      <c r="AE49" s="162"/>
      <c r="AF49" s="173"/>
      <c r="AG49" s="162"/>
      <c r="AH49" s="174"/>
      <c r="AI49" s="162" t="s">
        <v>342</v>
      </c>
      <c r="AJ49" s="162"/>
      <c r="AK49" s="162"/>
      <c r="AL49" s="162"/>
      <c r="AM49" s="208">
        <f>PRODUCT(AM48/AL48)</f>
        <v>0.32741116751269034</v>
      </c>
      <c r="AN49" s="208">
        <f>PRODUCT(AN48/AL48)</f>
        <v>0.63451776649746194</v>
      </c>
      <c r="AO49" s="162"/>
      <c r="AP49" s="162"/>
      <c r="AQ49" s="171"/>
      <c r="AR49" s="26"/>
      <c r="AS49" s="26"/>
    </row>
    <row r="50" spans="1:45" ht="15" customHeight="1" x14ac:dyDescent="0.2">
      <c r="A50" s="2"/>
      <c r="B50" s="161">
        <v>2004</v>
      </c>
      <c r="C50" s="107" t="s">
        <v>39</v>
      </c>
      <c r="D50" s="162" t="s">
        <v>75</v>
      </c>
      <c r="E50" s="107"/>
      <c r="F50" s="107">
        <v>27</v>
      </c>
      <c r="G50" s="107">
        <v>28</v>
      </c>
      <c r="H50" s="163">
        <f t="shared" ref="H50:H57" si="4">PRODUCT((F16+G16)/E16)</f>
        <v>0.2857142857142857</v>
      </c>
      <c r="I50" s="163">
        <f t="shared" ref="I50:I57" si="5">PRODUCT(H16/E16)</f>
        <v>0.5357142857142857</v>
      </c>
      <c r="J50" s="163">
        <f t="shared" ref="J50:J57" si="6">PRODUCT(F16+G16+H16)/E16</f>
        <v>0.8214285714285714</v>
      </c>
      <c r="K50" s="164">
        <f t="shared" ref="K50:K57" si="7">PRODUCT(I16/E16)</f>
        <v>3.2857142857142856</v>
      </c>
      <c r="L50" s="40"/>
      <c r="M50" s="165" t="s">
        <v>165</v>
      </c>
      <c r="N50" s="107"/>
      <c r="O50" s="107"/>
      <c r="P50" s="201" t="s">
        <v>337</v>
      </c>
      <c r="Q50" s="201" t="s">
        <v>293</v>
      </c>
      <c r="R50" s="201" t="s">
        <v>309</v>
      </c>
      <c r="S50" s="201" t="s">
        <v>324</v>
      </c>
      <c r="T50" s="166"/>
      <c r="U50" s="167" t="s">
        <v>223</v>
      </c>
      <c r="V50" s="40"/>
      <c r="W50" s="165"/>
      <c r="X50" s="168"/>
      <c r="Y50" s="162"/>
      <c r="Z50" s="162"/>
      <c r="AA50" s="162"/>
      <c r="AB50" s="162"/>
      <c r="AC50" s="162"/>
      <c r="AD50" s="162"/>
      <c r="AE50" s="162"/>
      <c r="AF50" s="173"/>
      <c r="AG50" s="162"/>
      <c r="AH50" s="174"/>
      <c r="AI50" s="162"/>
      <c r="AJ50" s="162"/>
      <c r="AK50" s="162"/>
      <c r="AL50" s="162"/>
      <c r="AM50" s="162"/>
      <c r="AN50" s="162"/>
      <c r="AO50" s="162"/>
      <c r="AP50" s="162"/>
      <c r="AQ50" s="171"/>
      <c r="AR50" s="26"/>
      <c r="AS50" s="26"/>
    </row>
    <row r="51" spans="1:45" ht="15" customHeight="1" x14ac:dyDescent="0.2">
      <c r="A51" s="2"/>
      <c r="B51" s="161">
        <v>2005</v>
      </c>
      <c r="C51" s="107" t="s">
        <v>37</v>
      </c>
      <c r="D51" s="162" t="s">
        <v>75</v>
      </c>
      <c r="E51" s="107"/>
      <c r="F51" s="107">
        <v>28</v>
      </c>
      <c r="G51" s="107">
        <v>12</v>
      </c>
      <c r="H51" s="163">
        <f t="shared" si="4"/>
        <v>0.41666666666666669</v>
      </c>
      <c r="I51" s="163">
        <f t="shared" si="5"/>
        <v>0.16666666666666666</v>
      </c>
      <c r="J51" s="163">
        <f t="shared" si="6"/>
        <v>0.58333333333333337</v>
      </c>
      <c r="K51" s="164">
        <f t="shared" si="7"/>
        <v>2.6666666666666665</v>
      </c>
      <c r="L51" s="40"/>
      <c r="M51" s="165" t="s">
        <v>166</v>
      </c>
      <c r="N51" s="107"/>
      <c r="O51" s="107"/>
      <c r="P51" s="201" t="s">
        <v>338</v>
      </c>
      <c r="Q51" s="201" t="s">
        <v>294</v>
      </c>
      <c r="R51" s="201" t="s">
        <v>310</v>
      </c>
      <c r="S51" s="201" t="s">
        <v>305</v>
      </c>
      <c r="T51" s="166"/>
      <c r="U51" s="167" t="s">
        <v>241</v>
      </c>
      <c r="V51" s="40"/>
      <c r="W51" s="165"/>
      <c r="X51" s="168"/>
      <c r="Y51" s="162"/>
      <c r="Z51" s="162"/>
      <c r="AA51" s="162"/>
      <c r="AB51" s="162"/>
      <c r="AC51" s="162"/>
      <c r="AD51" s="162"/>
      <c r="AE51" s="162"/>
      <c r="AF51" s="173"/>
      <c r="AG51" s="162"/>
      <c r="AH51" s="174"/>
      <c r="AI51" s="162"/>
      <c r="AJ51" s="162"/>
      <c r="AK51" s="162"/>
      <c r="AL51" s="162"/>
      <c r="AM51" s="162"/>
      <c r="AN51" s="162"/>
      <c r="AO51" s="162"/>
      <c r="AP51" s="162"/>
      <c r="AQ51" s="171"/>
      <c r="AR51" s="26"/>
      <c r="AS51" s="26"/>
    </row>
    <row r="52" spans="1:45" ht="15" customHeight="1" x14ac:dyDescent="0.2">
      <c r="A52" s="2"/>
      <c r="B52" s="161">
        <v>2006</v>
      </c>
      <c r="C52" s="107" t="s">
        <v>39</v>
      </c>
      <c r="D52" s="162" t="s">
        <v>75</v>
      </c>
      <c r="E52" s="107"/>
      <c r="F52" s="107">
        <v>29</v>
      </c>
      <c r="G52" s="107">
        <v>24</v>
      </c>
      <c r="H52" s="163">
        <f t="shared" si="4"/>
        <v>0.33333333333333331</v>
      </c>
      <c r="I52" s="163">
        <f t="shared" si="5"/>
        <v>0.125</v>
      </c>
      <c r="J52" s="163">
        <f t="shared" si="6"/>
        <v>0.45833333333333331</v>
      </c>
      <c r="K52" s="164">
        <f t="shared" si="7"/>
        <v>1.5833333333333333</v>
      </c>
      <c r="L52" s="40"/>
      <c r="M52" s="165" t="s">
        <v>167</v>
      </c>
      <c r="N52" s="107"/>
      <c r="O52" s="107"/>
      <c r="P52" s="201" t="s">
        <v>313</v>
      </c>
      <c r="Q52" s="201" t="s">
        <v>295</v>
      </c>
      <c r="R52" s="201" t="s">
        <v>311</v>
      </c>
      <c r="S52" s="201" t="s">
        <v>325</v>
      </c>
      <c r="T52" s="166"/>
      <c r="U52" s="167" t="s">
        <v>226</v>
      </c>
      <c r="V52" s="40"/>
      <c r="W52" s="165"/>
      <c r="X52" s="168"/>
      <c r="Y52" s="162"/>
      <c r="Z52" s="162"/>
      <c r="AA52" s="162"/>
      <c r="AB52" s="162"/>
      <c r="AC52" s="162"/>
      <c r="AD52" s="162"/>
      <c r="AE52" s="162"/>
      <c r="AF52" s="173"/>
      <c r="AG52" s="162"/>
      <c r="AH52" s="174"/>
      <c r="AI52" s="209" t="s">
        <v>343</v>
      </c>
      <c r="AJ52" s="159"/>
      <c r="AK52" s="159"/>
      <c r="AL52" s="207" t="s">
        <v>344</v>
      </c>
      <c r="AM52" s="207" t="s">
        <v>345</v>
      </c>
      <c r="AN52" s="207" t="s">
        <v>346</v>
      </c>
      <c r="AO52" s="207"/>
      <c r="AP52" s="156"/>
      <c r="AQ52" s="160"/>
      <c r="AR52" s="26"/>
      <c r="AS52" s="26"/>
    </row>
    <row r="53" spans="1:45" ht="15" customHeight="1" x14ac:dyDescent="0.2">
      <c r="A53" s="2"/>
      <c r="B53" s="161">
        <v>2007</v>
      </c>
      <c r="C53" s="107" t="s">
        <v>72</v>
      </c>
      <c r="D53" s="162" t="s">
        <v>73</v>
      </c>
      <c r="E53" s="107"/>
      <c r="F53" s="107">
        <v>30</v>
      </c>
      <c r="G53" s="107">
        <v>24</v>
      </c>
      <c r="H53" s="163">
        <f t="shared" si="4"/>
        <v>0.29166666666666669</v>
      </c>
      <c r="I53" s="163">
        <f t="shared" si="5"/>
        <v>0.625</v>
      </c>
      <c r="J53" s="163">
        <f t="shared" si="6"/>
        <v>0.91666666666666663</v>
      </c>
      <c r="K53" s="164">
        <f t="shared" si="7"/>
        <v>5.083333333333333</v>
      </c>
      <c r="L53" s="40"/>
      <c r="M53" s="165" t="s">
        <v>168</v>
      </c>
      <c r="N53" s="107"/>
      <c r="O53" s="107"/>
      <c r="P53" s="201" t="s">
        <v>278</v>
      </c>
      <c r="Q53" s="201" t="s">
        <v>296</v>
      </c>
      <c r="R53" s="201" t="s">
        <v>312</v>
      </c>
      <c r="S53" s="201" t="s">
        <v>250</v>
      </c>
      <c r="T53" s="166"/>
      <c r="U53" s="167" t="s">
        <v>188</v>
      </c>
      <c r="V53" s="40"/>
      <c r="W53" s="165"/>
      <c r="X53" s="168"/>
      <c r="Y53" s="162"/>
      <c r="Z53" s="162"/>
      <c r="AA53" s="162"/>
      <c r="AB53" s="162"/>
      <c r="AC53" s="162"/>
      <c r="AD53" s="162"/>
      <c r="AE53" s="162"/>
      <c r="AF53" s="173"/>
      <c r="AG53" s="162"/>
      <c r="AH53" s="174"/>
      <c r="AI53" s="162" t="s">
        <v>348</v>
      </c>
      <c r="AJ53" s="162"/>
      <c r="AK53" s="162"/>
      <c r="AL53" s="208">
        <f>PRODUCT(AM40)</f>
        <v>0.37269372693726938</v>
      </c>
      <c r="AM53" s="208">
        <f>PRODUCT(AM72)</f>
        <v>0.22222222222222221</v>
      </c>
      <c r="AN53" s="208">
        <f>PRODUCT(AL53-AM53)</f>
        <v>0.15047150471504717</v>
      </c>
      <c r="AO53" s="169"/>
      <c r="AP53" s="162"/>
      <c r="AQ53" s="171"/>
      <c r="AR53" s="26"/>
      <c r="AS53" s="26"/>
    </row>
    <row r="54" spans="1:45" ht="15" customHeight="1" x14ac:dyDescent="0.2">
      <c r="A54" s="2"/>
      <c r="B54" s="161">
        <v>2008</v>
      </c>
      <c r="C54" s="107" t="s">
        <v>35</v>
      </c>
      <c r="D54" s="162" t="s">
        <v>73</v>
      </c>
      <c r="E54" s="107"/>
      <c r="F54" s="107">
        <v>31</v>
      </c>
      <c r="G54" s="107">
        <v>21</v>
      </c>
      <c r="H54" s="163">
        <f t="shared" si="4"/>
        <v>0.47619047619047616</v>
      </c>
      <c r="I54" s="163">
        <f t="shared" si="5"/>
        <v>0.19047619047619047</v>
      </c>
      <c r="J54" s="163">
        <f t="shared" si="6"/>
        <v>0.66666666666666663</v>
      </c>
      <c r="K54" s="164">
        <f t="shared" si="7"/>
        <v>3.5714285714285716</v>
      </c>
      <c r="L54" s="40"/>
      <c r="M54" s="165" t="s">
        <v>169</v>
      </c>
      <c r="N54" s="107"/>
      <c r="O54" s="107"/>
      <c r="P54" s="201" t="s">
        <v>228</v>
      </c>
      <c r="Q54" s="201" t="s">
        <v>297</v>
      </c>
      <c r="R54" s="201" t="s">
        <v>209</v>
      </c>
      <c r="S54" s="201" t="s">
        <v>326</v>
      </c>
      <c r="T54" s="166"/>
      <c r="U54" s="167" t="s">
        <v>279</v>
      </c>
      <c r="V54" s="40"/>
      <c r="W54" s="165"/>
      <c r="X54" s="168"/>
      <c r="Y54" s="162"/>
      <c r="Z54" s="162"/>
      <c r="AA54" s="162"/>
      <c r="AB54" s="162"/>
      <c r="AC54" s="162"/>
      <c r="AD54" s="162"/>
      <c r="AE54" s="162"/>
      <c r="AF54" s="173"/>
      <c r="AG54" s="162"/>
      <c r="AH54" s="174"/>
      <c r="AI54" s="162" t="s">
        <v>349</v>
      </c>
      <c r="AJ54" s="162"/>
      <c r="AK54" s="162"/>
      <c r="AL54" s="208">
        <f>PRODUCT(AM43)</f>
        <v>0.328125</v>
      </c>
      <c r="AM54" s="208">
        <f>PRODUCT(AM75)</f>
        <v>3.5714285714285712E-2</v>
      </c>
      <c r="AN54" s="208">
        <f t="shared" ref="AN54:AN56" si="8">PRODUCT(AL54-AM54)</f>
        <v>0.2924107142857143</v>
      </c>
      <c r="AO54" s="169"/>
      <c r="AP54" s="162"/>
      <c r="AQ54" s="171"/>
      <c r="AR54" s="26"/>
      <c r="AS54" s="26"/>
    </row>
    <row r="55" spans="1:45" ht="15" customHeight="1" x14ac:dyDescent="0.2">
      <c r="A55" s="2"/>
      <c r="B55" s="161">
        <v>2009</v>
      </c>
      <c r="C55" s="107" t="s">
        <v>41</v>
      </c>
      <c r="D55" s="162" t="s">
        <v>87</v>
      </c>
      <c r="E55" s="107"/>
      <c r="F55" s="107">
        <v>32</v>
      </c>
      <c r="G55" s="107">
        <v>20</v>
      </c>
      <c r="H55" s="163">
        <f t="shared" si="4"/>
        <v>0.05</v>
      </c>
      <c r="I55" s="163">
        <f t="shared" si="5"/>
        <v>0.15</v>
      </c>
      <c r="J55" s="163">
        <f t="shared" si="6"/>
        <v>0.2</v>
      </c>
      <c r="K55" s="164">
        <f t="shared" si="7"/>
        <v>3.15</v>
      </c>
      <c r="L55" s="40"/>
      <c r="M55" s="165" t="s">
        <v>170</v>
      </c>
      <c r="N55" s="107"/>
      <c r="O55" s="107"/>
      <c r="P55" s="201" t="s">
        <v>218</v>
      </c>
      <c r="Q55" s="201" t="s">
        <v>297</v>
      </c>
      <c r="R55" s="201" t="s">
        <v>313</v>
      </c>
      <c r="S55" s="201" t="s">
        <v>326</v>
      </c>
      <c r="T55" s="166"/>
      <c r="U55" s="167" t="s">
        <v>280</v>
      </c>
      <c r="V55" s="40"/>
      <c r="W55" s="165"/>
      <c r="X55" s="168"/>
      <c r="Y55" s="162"/>
      <c r="Z55" s="162"/>
      <c r="AA55" s="162"/>
      <c r="AB55" s="162"/>
      <c r="AC55" s="162"/>
      <c r="AD55" s="162"/>
      <c r="AE55" s="162"/>
      <c r="AF55" s="173"/>
      <c r="AG55" s="162"/>
      <c r="AH55" s="174"/>
      <c r="AI55" s="162" t="s">
        <v>350</v>
      </c>
      <c r="AJ55" s="162"/>
      <c r="AK55" s="162"/>
      <c r="AL55" s="208">
        <f>PRODUCT(AM46)</f>
        <v>0.11864406779661017</v>
      </c>
      <c r="AM55" s="208">
        <f>PRODUCT(AM78)</f>
        <v>0.16666666666666666</v>
      </c>
      <c r="AN55" s="208">
        <f t="shared" si="8"/>
        <v>-4.8022598870056485E-2</v>
      </c>
      <c r="AO55" s="169"/>
      <c r="AP55" s="162"/>
      <c r="AQ55" s="171"/>
      <c r="AR55" s="26"/>
      <c r="AS55" s="26"/>
    </row>
    <row r="56" spans="1:45" ht="15" customHeight="1" x14ac:dyDescent="0.2">
      <c r="A56" s="2"/>
      <c r="B56" s="161">
        <v>2010</v>
      </c>
      <c r="C56" s="107" t="s">
        <v>40</v>
      </c>
      <c r="D56" s="162" t="s">
        <v>87</v>
      </c>
      <c r="E56" s="107"/>
      <c r="F56" s="107">
        <v>33</v>
      </c>
      <c r="G56" s="107">
        <v>22</v>
      </c>
      <c r="H56" s="163">
        <f t="shared" si="4"/>
        <v>0.13636363636363635</v>
      </c>
      <c r="I56" s="163">
        <f t="shared" si="5"/>
        <v>0.22727272727272727</v>
      </c>
      <c r="J56" s="163">
        <f t="shared" si="6"/>
        <v>0.36363636363636365</v>
      </c>
      <c r="K56" s="164">
        <f t="shared" si="7"/>
        <v>4.5</v>
      </c>
      <c r="L56" s="40"/>
      <c r="M56" s="165" t="s">
        <v>171</v>
      </c>
      <c r="N56" s="107"/>
      <c r="O56" s="107"/>
      <c r="P56" s="201" t="s">
        <v>339</v>
      </c>
      <c r="Q56" s="201" t="s">
        <v>298</v>
      </c>
      <c r="R56" s="201" t="s">
        <v>314</v>
      </c>
      <c r="S56" s="201" t="s">
        <v>327</v>
      </c>
      <c r="T56" s="166"/>
      <c r="U56" s="167" t="s">
        <v>281</v>
      </c>
      <c r="V56" s="40"/>
      <c r="W56" s="165"/>
      <c r="X56" s="168"/>
      <c r="Y56" s="162"/>
      <c r="Z56" s="162"/>
      <c r="AA56" s="162"/>
      <c r="AB56" s="162"/>
      <c r="AC56" s="162"/>
      <c r="AD56" s="162"/>
      <c r="AE56" s="162"/>
      <c r="AF56" s="173"/>
      <c r="AG56" s="162"/>
      <c r="AH56" s="174"/>
      <c r="AI56" s="190" t="s">
        <v>7</v>
      </c>
      <c r="AJ56" s="162"/>
      <c r="AK56" s="162"/>
      <c r="AL56" s="208">
        <f>PRODUCT(AM49)</f>
        <v>0.32741116751269034</v>
      </c>
      <c r="AM56" s="208">
        <f>PRODUCT(AM81)</f>
        <v>0.15294117647058825</v>
      </c>
      <c r="AN56" s="208">
        <f t="shared" si="8"/>
        <v>0.17446999104210209</v>
      </c>
      <c r="AO56" s="169"/>
      <c r="AP56" s="162"/>
      <c r="AQ56" s="171"/>
      <c r="AR56" s="26"/>
      <c r="AS56" s="26"/>
    </row>
    <row r="57" spans="1:45" ht="15" customHeight="1" x14ac:dyDescent="0.2">
      <c r="A57" s="2"/>
      <c r="B57" s="161">
        <v>2011</v>
      </c>
      <c r="C57" s="107" t="s">
        <v>39</v>
      </c>
      <c r="D57" s="162" t="s">
        <v>87</v>
      </c>
      <c r="E57" s="107"/>
      <c r="F57" s="107">
        <v>34</v>
      </c>
      <c r="G57" s="107">
        <v>17</v>
      </c>
      <c r="H57" s="163">
        <f t="shared" si="4"/>
        <v>0.17647058823529413</v>
      </c>
      <c r="I57" s="163">
        <f t="shared" si="5"/>
        <v>0.35294117647058826</v>
      </c>
      <c r="J57" s="163">
        <f t="shared" si="6"/>
        <v>0.52941176470588236</v>
      </c>
      <c r="K57" s="164">
        <f t="shared" si="7"/>
        <v>3.7058823529411766</v>
      </c>
      <c r="L57" s="40"/>
      <c r="M57" s="165" t="s">
        <v>172</v>
      </c>
      <c r="N57" s="107"/>
      <c r="O57" s="107"/>
      <c r="P57" s="6" t="s">
        <v>340</v>
      </c>
      <c r="Q57" s="6" t="s">
        <v>299</v>
      </c>
      <c r="R57" s="6" t="s">
        <v>244</v>
      </c>
      <c r="S57" s="6" t="s">
        <v>247</v>
      </c>
      <c r="T57" s="204"/>
      <c r="U57" s="205" t="s">
        <v>257</v>
      </c>
      <c r="V57" s="40"/>
      <c r="W57" s="165"/>
      <c r="X57" s="168"/>
      <c r="Y57" s="162"/>
      <c r="Z57" s="162"/>
      <c r="AA57" s="162"/>
      <c r="AB57" s="162"/>
      <c r="AC57" s="162"/>
      <c r="AD57" s="162"/>
      <c r="AE57" s="162"/>
      <c r="AF57" s="173"/>
      <c r="AG57" s="162"/>
      <c r="AH57" s="174"/>
      <c r="AI57" s="190"/>
      <c r="AJ57" s="162"/>
      <c r="AK57" s="162"/>
      <c r="AL57" s="208"/>
      <c r="AM57" s="208"/>
      <c r="AN57" s="208"/>
      <c r="AO57" s="169"/>
      <c r="AP57" s="162"/>
      <c r="AQ57" s="171"/>
      <c r="AR57" s="26"/>
      <c r="AS57" s="26"/>
    </row>
    <row r="58" spans="1:45" ht="15" customHeight="1" x14ac:dyDescent="0.2">
      <c r="A58" s="2"/>
      <c r="B58" s="161"/>
      <c r="C58" s="107"/>
      <c r="D58" s="162"/>
      <c r="E58" s="107"/>
      <c r="F58" s="107"/>
      <c r="G58" s="107"/>
      <c r="H58" s="163"/>
      <c r="I58" s="163"/>
      <c r="J58" s="163"/>
      <c r="K58" s="164"/>
      <c r="L58" s="40"/>
      <c r="M58" s="165"/>
      <c r="N58" s="107"/>
      <c r="O58" s="107"/>
      <c r="P58" s="107"/>
      <c r="Q58" s="107"/>
      <c r="R58" s="107"/>
      <c r="S58" s="163"/>
      <c r="T58" s="163"/>
      <c r="U58" s="164"/>
      <c r="V58" s="40"/>
      <c r="W58" s="165"/>
      <c r="X58" s="168"/>
      <c r="Y58" s="162"/>
      <c r="Z58" s="162"/>
      <c r="AA58" s="162"/>
      <c r="AB58" s="162"/>
      <c r="AC58" s="162"/>
      <c r="AD58" s="162"/>
      <c r="AE58" s="162"/>
      <c r="AF58" s="173"/>
      <c r="AG58" s="162"/>
      <c r="AH58" s="174"/>
      <c r="AI58" s="210"/>
      <c r="AJ58" s="162"/>
      <c r="AK58" s="162"/>
      <c r="AL58" s="162"/>
      <c r="AM58" s="169"/>
      <c r="AN58" s="169"/>
      <c r="AO58" s="169"/>
      <c r="AP58" s="162"/>
      <c r="AQ58" s="171"/>
      <c r="AR58" s="26"/>
      <c r="AS58" s="26"/>
    </row>
    <row r="59" spans="1:45" ht="15" customHeight="1" x14ac:dyDescent="0.2">
      <c r="A59" s="2"/>
      <c r="B59" s="161"/>
      <c r="C59" s="107"/>
      <c r="D59" s="162"/>
      <c r="E59" s="107"/>
      <c r="F59" s="107"/>
      <c r="G59" s="107"/>
      <c r="H59" s="163"/>
      <c r="I59" s="163"/>
      <c r="J59" s="163"/>
      <c r="K59" s="164"/>
      <c r="L59" s="40"/>
      <c r="M59" s="165"/>
      <c r="N59" s="107"/>
      <c r="O59" s="107"/>
      <c r="P59" s="107"/>
      <c r="Q59" s="107"/>
      <c r="R59" s="107"/>
      <c r="S59" s="163"/>
      <c r="T59" s="163"/>
      <c r="U59" s="164"/>
      <c r="V59" s="40"/>
      <c r="W59" s="165"/>
      <c r="X59" s="168"/>
      <c r="Y59" s="162"/>
      <c r="Z59" s="162"/>
      <c r="AA59" s="162"/>
      <c r="AB59" s="162"/>
      <c r="AC59" s="162"/>
      <c r="AD59" s="162"/>
      <c r="AE59" s="162"/>
      <c r="AF59" s="173"/>
      <c r="AG59" s="162"/>
      <c r="AH59" s="174"/>
      <c r="AI59" s="209" t="s">
        <v>347</v>
      </c>
      <c r="AJ59" s="159"/>
      <c r="AK59" s="159"/>
      <c r="AL59" s="207" t="s">
        <v>344</v>
      </c>
      <c r="AM59" s="207" t="s">
        <v>345</v>
      </c>
      <c r="AN59" s="207" t="s">
        <v>346</v>
      </c>
      <c r="AO59" s="207"/>
      <c r="AP59" s="156"/>
      <c r="AQ59" s="160"/>
      <c r="AR59" s="26"/>
      <c r="AS59" s="26"/>
    </row>
    <row r="60" spans="1:45" ht="15" customHeight="1" x14ac:dyDescent="0.2">
      <c r="A60" s="2"/>
      <c r="B60" s="152" t="s">
        <v>351</v>
      </c>
      <c r="C60" s="153"/>
      <c r="D60" s="156"/>
      <c r="E60" s="153"/>
      <c r="F60" s="153"/>
      <c r="G60" s="153"/>
      <c r="H60" s="212"/>
      <c r="I60" s="212"/>
      <c r="J60" s="212"/>
      <c r="K60" s="213"/>
      <c r="L60" s="40"/>
      <c r="M60" s="152" t="s">
        <v>356</v>
      </c>
      <c r="N60" s="153"/>
      <c r="O60" s="156"/>
      <c r="P60" s="153"/>
      <c r="Q60" s="153"/>
      <c r="R60" s="153"/>
      <c r="S60" s="212"/>
      <c r="T60" s="212"/>
      <c r="U60" s="213"/>
      <c r="V60" s="40"/>
      <c r="W60" s="165"/>
      <c r="X60" s="168"/>
      <c r="Y60" s="162"/>
      <c r="Z60" s="162"/>
      <c r="AA60" s="162"/>
      <c r="AB60" s="162"/>
      <c r="AC60" s="162"/>
      <c r="AD60" s="162"/>
      <c r="AE60" s="162"/>
      <c r="AF60" s="173"/>
      <c r="AG60" s="162"/>
      <c r="AH60" s="174"/>
      <c r="AI60" s="162" t="s">
        <v>348</v>
      </c>
      <c r="AJ60" s="162"/>
      <c r="AK60" s="162"/>
      <c r="AL60" s="208">
        <f>PRODUCT(AN40)</f>
        <v>0.79704797047970477</v>
      </c>
      <c r="AM60" s="208">
        <f>PRODUCT(AN72)</f>
        <v>0.55555555555555558</v>
      </c>
      <c r="AN60" s="208">
        <f>PRODUCT(AL60-AM60)</f>
        <v>0.24149241492414919</v>
      </c>
      <c r="AO60" s="169"/>
      <c r="AP60" s="162"/>
      <c r="AQ60" s="171"/>
      <c r="AR60" s="26"/>
      <c r="AS60" s="26"/>
    </row>
    <row r="61" spans="1:45" ht="15" customHeight="1" x14ac:dyDescent="0.2">
      <c r="A61" s="2"/>
      <c r="B61" s="165">
        <v>6130</v>
      </c>
      <c r="C61" s="198" t="s">
        <v>363</v>
      </c>
      <c r="D61" s="162"/>
      <c r="E61" s="107"/>
      <c r="F61" s="107"/>
      <c r="G61" s="107"/>
      <c r="H61" s="163"/>
      <c r="I61" s="163"/>
      <c r="J61" s="163"/>
      <c r="K61" s="164"/>
      <c r="L61" s="40"/>
      <c r="M61" s="165">
        <v>6130</v>
      </c>
      <c r="N61" s="198" t="s">
        <v>363</v>
      </c>
      <c r="O61" s="107"/>
      <c r="P61" s="107"/>
      <c r="Q61" s="107"/>
      <c r="R61" s="107"/>
      <c r="S61" s="107"/>
      <c r="T61" s="163"/>
      <c r="U61" s="164"/>
      <c r="V61" s="40"/>
      <c r="W61" s="165"/>
      <c r="X61" s="168"/>
      <c r="Y61" s="162"/>
      <c r="Z61" s="162"/>
      <c r="AA61" s="162"/>
      <c r="AB61" s="162"/>
      <c r="AC61" s="162"/>
      <c r="AD61" s="162"/>
      <c r="AE61" s="162"/>
      <c r="AF61" s="173"/>
      <c r="AG61" s="162"/>
      <c r="AH61" s="174"/>
      <c r="AI61" s="162" t="s">
        <v>349</v>
      </c>
      <c r="AJ61" s="162"/>
      <c r="AK61" s="162"/>
      <c r="AL61" s="208">
        <f>PRODUCT(AN43)</f>
        <v>0.3125</v>
      </c>
      <c r="AM61" s="208">
        <f>PRODUCT(AN75)</f>
        <v>0.21428571428571427</v>
      </c>
      <c r="AN61" s="208">
        <f t="shared" ref="AN61:AN63" si="9">PRODUCT(AL61-AM61)</f>
        <v>9.8214285714285726E-2</v>
      </c>
      <c r="AO61" s="169"/>
      <c r="AP61" s="162"/>
      <c r="AQ61" s="171"/>
      <c r="AR61" s="26"/>
      <c r="AS61" s="26"/>
    </row>
    <row r="62" spans="1:45" ht="15" customHeight="1" x14ac:dyDescent="0.2">
      <c r="A62" s="2"/>
      <c r="B62" s="161"/>
      <c r="C62" s="107"/>
      <c r="D62" s="162"/>
      <c r="E62" s="107"/>
      <c r="F62" s="107"/>
      <c r="G62" s="107"/>
      <c r="H62" s="163"/>
      <c r="I62" s="163"/>
      <c r="J62" s="163"/>
      <c r="K62" s="164"/>
      <c r="L62" s="40"/>
      <c r="M62" s="165">
        <v>5831</v>
      </c>
      <c r="N62" s="168" t="s">
        <v>357</v>
      </c>
      <c r="O62" s="107"/>
      <c r="P62" s="107"/>
      <c r="Q62" s="107"/>
      <c r="R62" s="107"/>
      <c r="S62" s="107"/>
      <c r="T62" s="163"/>
      <c r="U62" s="164"/>
      <c r="V62" s="40"/>
      <c r="W62" s="165"/>
      <c r="X62" s="168"/>
      <c r="Y62" s="162"/>
      <c r="Z62" s="162"/>
      <c r="AA62" s="162"/>
      <c r="AB62" s="162"/>
      <c r="AC62" s="162"/>
      <c r="AD62" s="162"/>
      <c r="AE62" s="162"/>
      <c r="AF62" s="173"/>
      <c r="AG62" s="162"/>
      <c r="AH62" s="174"/>
      <c r="AI62" s="162" t="s">
        <v>350</v>
      </c>
      <c r="AJ62" s="162"/>
      <c r="AK62" s="162"/>
      <c r="AL62" s="208">
        <f>PRODUCT(AN46)</f>
        <v>0.23728813559322035</v>
      </c>
      <c r="AM62" s="208">
        <f>PRODUCT(AN78)</f>
        <v>0.41666666666666669</v>
      </c>
      <c r="AN62" s="208">
        <f t="shared" si="9"/>
        <v>-0.17937853107344634</v>
      </c>
      <c r="AO62" s="169"/>
      <c r="AP62" s="162"/>
      <c r="AQ62" s="171"/>
      <c r="AR62" s="26"/>
      <c r="AS62" s="26"/>
    </row>
    <row r="63" spans="1:45" ht="15" customHeight="1" x14ac:dyDescent="0.2">
      <c r="A63" s="2"/>
      <c r="B63" s="152" t="s">
        <v>352</v>
      </c>
      <c r="C63" s="153"/>
      <c r="D63" s="156"/>
      <c r="E63" s="153"/>
      <c r="F63" s="153"/>
      <c r="G63" s="153"/>
      <c r="H63" s="212"/>
      <c r="I63" s="212"/>
      <c r="J63" s="212"/>
      <c r="K63" s="213"/>
      <c r="L63" s="40"/>
      <c r="M63" s="165">
        <v>5614</v>
      </c>
      <c r="N63" s="168" t="s">
        <v>353</v>
      </c>
      <c r="O63" s="107"/>
      <c r="P63" s="107"/>
      <c r="Q63" s="107"/>
      <c r="R63" s="107"/>
      <c r="S63" s="107"/>
      <c r="T63" s="163"/>
      <c r="U63" s="164"/>
      <c r="V63" s="40"/>
      <c r="W63" s="165"/>
      <c r="X63" s="168"/>
      <c r="Y63" s="162"/>
      <c r="Z63" s="162"/>
      <c r="AA63" s="162"/>
      <c r="AB63" s="162"/>
      <c r="AC63" s="162"/>
      <c r="AD63" s="162"/>
      <c r="AE63" s="162"/>
      <c r="AF63" s="173"/>
      <c r="AG63" s="162"/>
      <c r="AH63" s="174"/>
      <c r="AI63" s="190" t="s">
        <v>7</v>
      </c>
      <c r="AJ63" s="162"/>
      <c r="AK63" s="162"/>
      <c r="AL63" s="208">
        <f>PRODUCT(AN49)</f>
        <v>0.63451776649746194</v>
      </c>
      <c r="AM63" s="208">
        <f>PRODUCT(AN81)</f>
        <v>0.42352941176470588</v>
      </c>
      <c r="AN63" s="208">
        <f t="shared" si="9"/>
        <v>0.21098835473275607</v>
      </c>
      <c r="AO63" s="169"/>
      <c r="AP63" s="162"/>
      <c r="AQ63" s="171"/>
      <c r="AR63" s="26"/>
      <c r="AS63" s="26"/>
    </row>
    <row r="64" spans="1:45" ht="15" customHeight="1" x14ac:dyDescent="0.2">
      <c r="A64" s="2"/>
      <c r="B64" s="165">
        <v>5117</v>
      </c>
      <c r="C64" s="198" t="s">
        <v>362</v>
      </c>
      <c r="D64" s="162"/>
      <c r="E64" s="162"/>
      <c r="F64" s="162"/>
      <c r="G64" s="162"/>
      <c r="H64" s="162"/>
      <c r="I64" s="162"/>
      <c r="J64" s="162"/>
      <c r="K64" s="164"/>
      <c r="L64" s="40"/>
      <c r="M64" s="214">
        <v>5319</v>
      </c>
      <c r="N64" s="162" t="s">
        <v>354</v>
      </c>
      <c r="O64" s="107"/>
      <c r="P64" s="107"/>
      <c r="Q64" s="107"/>
      <c r="R64" s="107"/>
      <c r="S64" s="107"/>
      <c r="T64" s="163"/>
      <c r="U64" s="164"/>
      <c r="V64" s="40"/>
      <c r="W64" s="165"/>
      <c r="X64" s="168"/>
      <c r="Y64" s="162"/>
      <c r="Z64" s="162"/>
      <c r="AA64" s="162"/>
      <c r="AB64" s="162"/>
      <c r="AC64" s="162"/>
      <c r="AD64" s="162"/>
      <c r="AE64" s="162"/>
      <c r="AF64" s="173"/>
      <c r="AG64" s="162"/>
      <c r="AH64" s="174"/>
      <c r="AI64" s="190"/>
      <c r="AJ64" s="162"/>
      <c r="AK64" s="162"/>
      <c r="AL64" s="208"/>
      <c r="AM64" s="208"/>
      <c r="AN64" s="208"/>
      <c r="AO64" s="169"/>
      <c r="AP64" s="162"/>
      <c r="AQ64" s="171"/>
      <c r="AR64" s="26"/>
      <c r="AS64" s="26"/>
    </row>
    <row r="65" spans="1:45" ht="15" customHeight="1" x14ac:dyDescent="0.2">
      <c r="A65" s="2"/>
      <c r="B65" s="165"/>
      <c r="C65" s="162"/>
      <c r="D65" s="162"/>
      <c r="E65" s="162"/>
      <c r="F65" s="162"/>
      <c r="G65" s="162"/>
      <c r="H65" s="162"/>
      <c r="I65" s="162"/>
      <c r="J65" s="162"/>
      <c r="K65" s="164"/>
      <c r="L65" s="40"/>
      <c r="M65" s="214">
        <v>5132</v>
      </c>
      <c r="N65" s="198" t="s">
        <v>358</v>
      </c>
      <c r="O65" s="107"/>
      <c r="P65" s="107"/>
      <c r="Q65" s="107"/>
      <c r="R65" s="107"/>
      <c r="S65" s="107"/>
      <c r="T65" s="163"/>
      <c r="U65" s="164"/>
      <c r="V65" s="40"/>
      <c r="W65" s="165"/>
      <c r="X65" s="168"/>
      <c r="Y65" s="162"/>
      <c r="Z65" s="162"/>
      <c r="AA65" s="162"/>
      <c r="AB65" s="162"/>
      <c r="AC65" s="162"/>
      <c r="AD65" s="162"/>
      <c r="AE65" s="162"/>
      <c r="AF65" s="173"/>
      <c r="AG65" s="162"/>
      <c r="AH65" s="174"/>
      <c r="AI65" s="190"/>
      <c r="AJ65" s="162"/>
      <c r="AK65" s="162"/>
      <c r="AL65" s="208"/>
      <c r="AM65" s="208"/>
      <c r="AN65" s="208"/>
      <c r="AO65" s="169"/>
      <c r="AP65" s="162"/>
      <c r="AQ65" s="171"/>
      <c r="AR65" s="26"/>
      <c r="AS65" s="26"/>
    </row>
    <row r="66" spans="1:45" ht="15" customHeight="1" x14ac:dyDescent="0.2">
      <c r="A66" s="2"/>
      <c r="B66" s="216" t="s">
        <v>359</v>
      </c>
      <c r="C66" s="159" t="s">
        <v>360</v>
      </c>
      <c r="D66" s="159"/>
      <c r="E66" s="153" t="s">
        <v>3</v>
      </c>
      <c r="F66" s="153"/>
      <c r="G66" s="153" t="s">
        <v>361</v>
      </c>
      <c r="H66" s="212"/>
      <c r="I66" s="219" t="s">
        <v>364</v>
      </c>
      <c r="J66" s="212"/>
      <c r="K66" s="213"/>
      <c r="L66" s="40"/>
      <c r="M66" s="165">
        <v>5117</v>
      </c>
      <c r="N66" s="198" t="s">
        <v>362</v>
      </c>
      <c r="O66" s="107"/>
      <c r="P66" s="107"/>
      <c r="Q66" s="107"/>
      <c r="R66" s="107"/>
      <c r="S66" s="107"/>
      <c r="T66" s="163"/>
      <c r="U66" s="164"/>
      <c r="V66" s="40"/>
      <c r="W66" s="165"/>
      <c r="X66" s="168"/>
      <c r="Y66" s="162"/>
      <c r="Z66" s="162"/>
      <c r="AA66" s="162"/>
      <c r="AB66" s="162"/>
      <c r="AC66" s="162"/>
      <c r="AD66" s="162"/>
      <c r="AE66" s="162"/>
      <c r="AF66" s="173"/>
      <c r="AG66" s="162"/>
      <c r="AH66" s="174"/>
      <c r="AI66" s="190"/>
      <c r="AJ66" s="162"/>
      <c r="AK66" s="162"/>
      <c r="AL66" s="208"/>
      <c r="AM66" s="208"/>
      <c r="AN66" s="208"/>
      <c r="AO66" s="169"/>
      <c r="AP66" s="162"/>
      <c r="AQ66" s="171"/>
      <c r="AR66" s="26"/>
      <c r="AS66" s="26"/>
    </row>
    <row r="67" spans="1:45" ht="15" customHeight="1" x14ac:dyDescent="0.2">
      <c r="A67" s="2"/>
      <c r="B67" s="217"/>
      <c r="C67" s="218" t="s">
        <v>365</v>
      </c>
      <c r="D67" s="107"/>
      <c r="E67" s="107">
        <v>479</v>
      </c>
      <c r="F67" s="107"/>
      <c r="G67" s="107">
        <v>1788.3903966597077</v>
      </c>
      <c r="H67" s="107"/>
      <c r="I67" s="163"/>
      <c r="J67" s="163"/>
      <c r="K67" s="164"/>
      <c r="L67" s="40"/>
      <c r="M67" s="165"/>
      <c r="N67" s="162"/>
      <c r="O67" s="107"/>
      <c r="P67" s="107"/>
      <c r="Q67" s="107"/>
      <c r="R67" s="107"/>
      <c r="S67" s="107"/>
      <c r="T67" s="163"/>
      <c r="U67" s="164"/>
      <c r="V67" s="40"/>
      <c r="W67" s="165"/>
      <c r="X67" s="168"/>
      <c r="Y67" s="162"/>
      <c r="Z67" s="162"/>
      <c r="AA67" s="162"/>
      <c r="AB67" s="162"/>
      <c r="AC67" s="162"/>
      <c r="AD67" s="162"/>
      <c r="AE67" s="162"/>
      <c r="AF67" s="173"/>
      <c r="AG67" s="162"/>
      <c r="AH67" s="174"/>
      <c r="AI67" s="190"/>
      <c r="AJ67" s="162"/>
      <c r="AK67" s="162"/>
      <c r="AL67" s="208"/>
      <c r="AM67" s="208"/>
      <c r="AN67" s="208"/>
      <c r="AO67" s="169"/>
      <c r="AP67" s="162"/>
      <c r="AQ67" s="171"/>
      <c r="AR67" s="26"/>
      <c r="AS67" s="26"/>
    </row>
    <row r="68" spans="1:45" s="11" customFormat="1" ht="15" customHeight="1" x14ac:dyDescent="0.25">
      <c r="A68" s="25"/>
      <c r="B68" s="175"/>
      <c r="C68" s="176"/>
      <c r="D68" s="176"/>
      <c r="E68" s="176"/>
      <c r="F68" s="176"/>
      <c r="G68" s="176"/>
      <c r="H68" s="176"/>
      <c r="I68" s="176"/>
      <c r="J68" s="176"/>
      <c r="K68" s="177"/>
      <c r="L68" s="40"/>
      <c r="M68" s="175"/>
      <c r="N68" s="176"/>
      <c r="O68" s="176"/>
      <c r="P68" s="176"/>
      <c r="Q68" s="176"/>
      <c r="R68" s="176"/>
      <c r="S68" s="176"/>
      <c r="T68" s="176"/>
      <c r="U68" s="178"/>
      <c r="V68" s="40"/>
      <c r="W68" s="175"/>
      <c r="X68" s="176"/>
      <c r="Y68" s="176"/>
      <c r="Z68" s="176"/>
      <c r="AA68" s="176"/>
      <c r="AB68" s="176"/>
      <c r="AC68" s="176"/>
      <c r="AD68" s="176"/>
      <c r="AE68" s="176"/>
      <c r="AF68" s="179"/>
      <c r="AG68" s="179"/>
      <c r="AH68" s="178"/>
      <c r="AI68" s="211"/>
      <c r="AJ68" s="176"/>
      <c r="AK68" s="176"/>
      <c r="AL68" s="176"/>
      <c r="AM68" s="193"/>
      <c r="AN68" s="193"/>
      <c r="AO68" s="193"/>
      <c r="AP68" s="176"/>
      <c r="AQ68" s="177"/>
      <c r="AR68" s="38"/>
      <c r="AS68" s="41"/>
    </row>
    <row r="69" spans="1:45" s="11" customFormat="1" ht="15" customHeight="1" x14ac:dyDescent="0.25">
      <c r="A69" s="25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180"/>
      <c r="AG69" s="181"/>
      <c r="AH69" s="181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41"/>
    </row>
    <row r="70" spans="1:45" ht="15" customHeight="1" x14ac:dyDescent="0.2">
      <c r="A70" s="2"/>
      <c r="B70" s="152" t="s">
        <v>174</v>
      </c>
      <c r="C70" s="153"/>
      <c r="D70" s="153"/>
      <c r="E70" s="153"/>
      <c r="F70" s="153" t="s">
        <v>149</v>
      </c>
      <c r="G70" s="153" t="s">
        <v>3</v>
      </c>
      <c r="H70" s="153" t="s">
        <v>5</v>
      </c>
      <c r="I70" s="153" t="s">
        <v>6</v>
      </c>
      <c r="J70" s="153" t="s">
        <v>150</v>
      </c>
      <c r="K70" s="154" t="s">
        <v>17</v>
      </c>
      <c r="L70" s="38"/>
      <c r="M70" s="155" t="s">
        <v>151</v>
      </c>
      <c r="N70" s="156"/>
      <c r="O70" s="156"/>
      <c r="P70" s="153" t="s">
        <v>3</v>
      </c>
      <c r="Q70" s="153" t="s">
        <v>5</v>
      </c>
      <c r="R70" s="153" t="s">
        <v>6</v>
      </c>
      <c r="S70" s="153" t="s">
        <v>150</v>
      </c>
      <c r="T70" s="156"/>
      <c r="U70" s="154" t="s">
        <v>17</v>
      </c>
      <c r="V70" s="38"/>
      <c r="W70" s="155" t="s">
        <v>264</v>
      </c>
      <c r="X70" s="156"/>
      <c r="Y70" s="156"/>
      <c r="Z70" s="156"/>
      <c r="AA70" s="156"/>
      <c r="AB70" s="156"/>
      <c r="AC70" s="156"/>
      <c r="AD70" s="156"/>
      <c r="AE70" s="156"/>
      <c r="AF70" s="182"/>
      <c r="AG70" s="182"/>
      <c r="AH70" s="183"/>
      <c r="AI70" s="158" t="s">
        <v>341</v>
      </c>
      <c r="AJ70" s="159"/>
      <c r="AK70" s="159"/>
      <c r="AL70" s="207" t="s">
        <v>3</v>
      </c>
      <c r="AM70" s="207" t="s">
        <v>5</v>
      </c>
      <c r="AN70" s="207" t="s">
        <v>6</v>
      </c>
      <c r="AO70" s="156"/>
      <c r="AP70" s="153" t="s">
        <v>355</v>
      </c>
      <c r="AQ70" s="160"/>
      <c r="AR70" s="26"/>
      <c r="AS70" s="26"/>
    </row>
    <row r="71" spans="1:45" ht="15" customHeight="1" x14ac:dyDescent="0.2">
      <c r="A71" s="2"/>
      <c r="B71" s="161">
        <v>1993</v>
      </c>
      <c r="C71" s="107" t="s">
        <v>34</v>
      </c>
      <c r="D71" s="162" t="s">
        <v>73</v>
      </c>
      <c r="E71" s="107"/>
      <c r="F71" s="107">
        <v>20</v>
      </c>
      <c r="G71" s="107">
        <v>3</v>
      </c>
      <c r="H71" s="163">
        <f>PRODUCT((V4+W4)/U4)</f>
        <v>0</v>
      </c>
      <c r="I71" s="163">
        <f>PRODUCT(X4/U4)</f>
        <v>0.33333333333333331</v>
      </c>
      <c r="J71" s="163">
        <f>PRODUCT(V4+W4+X4)/U4</f>
        <v>0.33333333333333331</v>
      </c>
      <c r="K71" s="164">
        <f>PRODUCT(Y4/U4)</f>
        <v>2</v>
      </c>
      <c r="L71" s="40"/>
      <c r="M71" s="165" t="s">
        <v>175</v>
      </c>
      <c r="N71" s="107"/>
      <c r="O71" s="107">
        <v>21</v>
      </c>
      <c r="P71" s="107" t="s">
        <v>176</v>
      </c>
      <c r="Q71" s="107"/>
      <c r="R71" s="107" t="s">
        <v>177</v>
      </c>
      <c r="S71" s="107" t="s">
        <v>229</v>
      </c>
      <c r="T71" s="163"/>
      <c r="U71" s="167" t="s">
        <v>219</v>
      </c>
      <c r="V71" s="40"/>
      <c r="W71" s="165"/>
      <c r="X71" s="168"/>
      <c r="Y71" s="168"/>
      <c r="Z71" s="162"/>
      <c r="AA71" s="162"/>
      <c r="AB71" s="162"/>
      <c r="AC71" s="162"/>
      <c r="AD71" s="162"/>
      <c r="AE71" s="162"/>
      <c r="AF71" s="184"/>
      <c r="AG71" s="162"/>
      <c r="AH71" s="185"/>
      <c r="AI71" s="162" t="s">
        <v>348</v>
      </c>
      <c r="AJ71" s="162"/>
      <c r="AK71" s="162"/>
      <c r="AL71" s="169">
        <v>45</v>
      </c>
      <c r="AM71" s="169">
        <v>10</v>
      </c>
      <c r="AN71" s="169">
        <v>25</v>
      </c>
      <c r="AO71" s="162"/>
      <c r="AP71" s="215">
        <f>PRODUCT(AL71/AL80)</f>
        <v>0.52941176470588236</v>
      </c>
      <c r="AQ71" s="171"/>
      <c r="AR71" s="26"/>
      <c r="AS71" s="26"/>
    </row>
    <row r="72" spans="1:45" ht="15" customHeight="1" x14ac:dyDescent="0.2">
      <c r="A72" s="2"/>
      <c r="B72" s="161">
        <v>1994</v>
      </c>
      <c r="C72" s="107" t="s">
        <v>56</v>
      </c>
      <c r="D72" s="162" t="s">
        <v>73</v>
      </c>
      <c r="E72" s="107"/>
      <c r="F72" s="107">
        <v>21</v>
      </c>
      <c r="G72" s="107"/>
      <c r="H72" s="163"/>
      <c r="I72" s="163"/>
      <c r="J72" s="163"/>
      <c r="K72" s="164"/>
      <c r="L72" s="40"/>
      <c r="M72" s="165" t="s">
        <v>179</v>
      </c>
      <c r="N72" s="107"/>
      <c r="O72" s="107"/>
      <c r="P72" s="107" t="s">
        <v>180</v>
      </c>
      <c r="Q72" s="107"/>
      <c r="R72" s="107" t="s">
        <v>181</v>
      </c>
      <c r="S72" s="107" t="s">
        <v>180</v>
      </c>
      <c r="T72" s="163"/>
      <c r="U72" s="167" t="s">
        <v>220</v>
      </c>
      <c r="V72" s="40"/>
      <c r="W72" s="161"/>
      <c r="X72" s="168"/>
      <c r="Y72" s="162"/>
      <c r="Z72" s="162"/>
      <c r="AA72" s="162"/>
      <c r="AB72" s="162"/>
      <c r="AC72" s="162"/>
      <c r="AD72" s="162"/>
      <c r="AE72" s="168"/>
      <c r="AF72" s="184"/>
      <c r="AG72" s="166"/>
      <c r="AH72" s="174"/>
      <c r="AI72" s="162" t="s">
        <v>342</v>
      </c>
      <c r="AJ72" s="162"/>
      <c r="AK72" s="162"/>
      <c r="AL72" s="169"/>
      <c r="AM72" s="208">
        <f>PRODUCT(AM71/AL71)</f>
        <v>0.22222222222222221</v>
      </c>
      <c r="AN72" s="208">
        <f>PRODUCT(AN71/AL71)</f>
        <v>0.55555555555555558</v>
      </c>
      <c r="AO72" s="162"/>
      <c r="AP72" s="162"/>
      <c r="AQ72" s="171"/>
      <c r="AR72" s="26"/>
      <c r="AS72" s="26"/>
    </row>
    <row r="73" spans="1:45" ht="15" customHeight="1" x14ac:dyDescent="0.2">
      <c r="A73" s="2"/>
      <c r="B73" s="161">
        <v>1995</v>
      </c>
      <c r="C73" s="107" t="s">
        <v>36</v>
      </c>
      <c r="D73" s="162" t="s">
        <v>73</v>
      </c>
      <c r="E73" s="107"/>
      <c r="F73" s="107">
        <v>22</v>
      </c>
      <c r="G73" s="107">
        <v>9</v>
      </c>
      <c r="H73" s="163">
        <f>PRODUCT((V6+W6)/U6)</f>
        <v>0.44444444444444442</v>
      </c>
      <c r="I73" s="163">
        <f>PRODUCT(X6/U6)</f>
        <v>0.44444444444444442</v>
      </c>
      <c r="J73" s="163">
        <f>PRODUCT(V6+W6+X6)/U6</f>
        <v>0.88888888888888884</v>
      </c>
      <c r="K73" s="164">
        <f>PRODUCT(Y6/U6)</f>
        <v>2.5555555555555554</v>
      </c>
      <c r="L73" s="40"/>
      <c r="M73" s="165" t="s">
        <v>182</v>
      </c>
      <c r="N73" s="107"/>
      <c r="O73" s="107"/>
      <c r="P73" s="107" t="s">
        <v>250</v>
      </c>
      <c r="Q73" s="107" t="s">
        <v>230</v>
      </c>
      <c r="R73" s="107" t="s">
        <v>239</v>
      </c>
      <c r="S73" s="107" t="s">
        <v>230</v>
      </c>
      <c r="T73" s="163"/>
      <c r="U73" s="167" t="s">
        <v>221</v>
      </c>
      <c r="V73" s="40"/>
      <c r="W73" s="161"/>
      <c r="X73" s="168"/>
      <c r="Y73" s="162"/>
      <c r="Z73" s="162"/>
      <c r="AA73" s="162"/>
      <c r="AB73" s="162"/>
      <c r="AC73" s="162"/>
      <c r="AD73" s="162"/>
      <c r="AE73" s="168"/>
      <c r="AF73" s="184"/>
      <c r="AG73" s="166"/>
      <c r="AH73" s="174"/>
      <c r="AI73" s="162"/>
      <c r="AJ73" s="162"/>
      <c r="AK73" s="162"/>
      <c r="AL73" s="169"/>
      <c r="AM73" s="169"/>
      <c r="AN73" s="169"/>
      <c r="AO73" s="162"/>
      <c r="AP73" s="162"/>
      <c r="AQ73" s="171"/>
      <c r="AR73" s="26"/>
      <c r="AS73" s="26"/>
    </row>
    <row r="74" spans="1:45" ht="15" customHeight="1" x14ac:dyDescent="0.2">
      <c r="A74" s="2"/>
      <c r="B74" s="161">
        <v>1996</v>
      </c>
      <c r="C74" s="107" t="s">
        <v>36</v>
      </c>
      <c r="D74" s="162" t="s">
        <v>73</v>
      </c>
      <c r="E74" s="107"/>
      <c r="F74" s="107">
        <v>24</v>
      </c>
      <c r="G74" s="107">
        <v>9</v>
      </c>
      <c r="H74" s="163">
        <f>PRODUCT((V8+W8)/U8)</f>
        <v>0.44444444444444442</v>
      </c>
      <c r="I74" s="163">
        <f>PRODUCT(X8/U8)</f>
        <v>0.77777777777777779</v>
      </c>
      <c r="J74" s="163">
        <f>PRODUCT(V8+W8+X8)/U8</f>
        <v>1.2222222222222223</v>
      </c>
      <c r="K74" s="164">
        <f>PRODUCT(Y8/U8)</f>
        <v>3.4444444444444446</v>
      </c>
      <c r="L74" s="40"/>
      <c r="M74" s="165" t="s">
        <v>183</v>
      </c>
      <c r="N74" s="107"/>
      <c r="O74" s="107"/>
      <c r="P74" s="107" t="s">
        <v>232</v>
      </c>
      <c r="Q74" s="206" t="s">
        <v>194</v>
      </c>
      <c r="R74" s="107" t="s">
        <v>240</v>
      </c>
      <c r="S74" s="107" t="s">
        <v>191</v>
      </c>
      <c r="T74" s="163"/>
      <c r="U74" s="167" t="s">
        <v>222</v>
      </c>
      <c r="V74" s="40"/>
      <c r="W74" s="161"/>
      <c r="X74" s="168"/>
      <c r="Y74" s="162"/>
      <c r="Z74" s="162"/>
      <c r="AA74" s="162"/>
      <c r="AB74" s="162"/>
      <c r="AC74" s="162"/>
      <c r="AD74" s="162"/>
      <c r="AE74" s="168"/>
      <c r="AF74" s="184"/>
      <c r="AG74" s="166"/>
      <c r="AH74" s="174"/>
      <c r="AI74" s="162" t="s">
        <v>349</v>
      </c>
      <c r="AJ74" s="162"/>
      <c r="AK74" s="162"/>
      <c r="AL74" s="169">
        <v>28</v>
      </c>
      <c r="AM74" s="169">
        <v>1</v>
      </c>
      <c r="AN74" s="169">
        <v>6</v>
      </c>
      <c r="AO74" s="162"/>
      <c r="AP74" s="215">
        <f>PRODUCT(AL74/AL80)</f>
        <v>0.32941176470588235</v>
      </c>
      <c r="AQ74" s="171"/>
      <c r="AR74" s="26"/>
      <c r="AS74" s="26"/>
    </row>
    <row r="75" spans="1:45" ht="15" customHeight="1" x14ac:dyDescent="0.2">
      <c r="A75" s="2"/>
      <c r="B75" s="161">
        <v>1997</v>
      </c>
      <c r="C75" s="107" t="s">
        <v>36</v>
      </c>
      <c r="D75" s="162" t="s">
        <v>73</v>
      </c>
      <c r="E75" s="107"/>
      <c r="F75" s="107">
        <v>25</v>
      </c>
      <c r="G75" s="107"/>
      <c r="H75" s="163">
        <f>PRODUCT((V9+W9)/U9)</f>
        <v>0</v>
      </c>
      <c r="I75" s="163">
        <f>PRODUCT(X9/U9)</f>
        <v>0.76923076923076927</v>
      </c>
      <c r="J75" s="163">
        <f>PRODUCT(V9+W9+X9)/U9</f>
        <v>0.76923076923076927</v>
      </c>
      <c r="K75" s="164">
        <f>PRODUCT(Y9/U9)</f>
        <v>4.9230769230769234</v>
      </c>
      <c r="L75" s="40"/>
      <c r="M75" s="165" t="s">
        <v>187</v>
      </c>
      <c r="N75" s="107"/>
      <c r="O75" s="107">
        <v>21</v>
      </c>
      <c r="P75" s="107" t="s">
        <v>144</v>
      </c>
      <c r="Q75" s="107" t="s">
        <v>246</v>
      </c>
      <c r="R75" s="206" t="s">
        <v>188</v>
      </c>
      <c r="S75" s="107" t="s">
        <v>211</v>
      </c>
      <c r="T75" s="163"/>
      <c r="U75" s="167" t="s">
        <v>199</v>
      </c>
      <c r="V75" s="40"/>
      <c r="W75" s="161"/>
      <c r="X75" s="168"/>
      <c r="Y75" s="162"/>
      <c r="Z75" s="162"/>
      <c r="AA75" s="162"/>
      <c r="AB75" s="162"/>
      <c r="AC75" s="162"/>
      <c r="AD75" s="162"/>
      <c r="AE75" s="168"/>
      <c r="AF75" s="184"/>
      <c r="AG75" s="166"/>
      <c r="AH75" s="174"/>
      <c r="AI75" s="162" t="s">
        <v>342</v>
      </c>
      <c r="AJ75" s="162"/>
      <c r="AK75" s="162"/>
      <c r="AL75" s="169"/>
      <c r="AM75" s="208">
        <f>PRODUCT(AM74/AL74)</f>
        <v>3.5714285714285712E-2</v>
      </c>
      <c r="AN75" s="208">
        <f>PRODUCT(AN74/AL74)</f>
        <v>0.21428571428571427</v>
      </c>
      <c r="AO75" s="162"/>
      <c r="AP75" s="162"/>
      <c r="AQ75" s="171"/>
      <c r="AR75" s="26"/>
      <c r="AS75" s="26"/>
    </row>
    <row r="76" spans="1:45" ht="15" customHeight="1" x14ac:dyDescent="0.2">
      <c r="A76" s="2"/>
      <c r="B76" s="161">
        <v>1998</v>
      </c>
      <c r="C76" s="107" t="s">
        <v>41</v>
      </c>
      <c r="D76" s="162" t="s">
        <v>73</v>
      </c>
      <c r="E76" s="107"/>
      <c r="F76" s="107">
        <v>22</v>
      </c>
      <c r="G76" s="107"/>
      <c r="H76" s="163">
        <f>PRODUCT((V10+W10)/U10)</f>
        <v>0</v>
      </c>
      <c r="I76" s="163">
        <f>PRODUCT(X10/U10)</f>
        <v>0.33333333333333331</v>
      </c>
      <c r="J76" s="163">
        <f>PRODUCT(V10+W10+X10)/U10</f>
        <v>0.33333333333333331</v>
      </c>
      <c r="K76" s="164">
        <f>PRODUCT(Y10/U10)</f>
        <v>4.666666666666667</v>
      </c>
      <c r="L76" s="40"/>
      <c r="M76" s="165" t="s">
        <v>189</v>
      </c>
      <c r="N76" s="107"/>
      <c r="O76" s="107"/>
      <c r="P76" s="107" t="s">
        <v>226</v>
      </c>
      <c r="Q76" s="107" t="s">
        <v>200</v>
      </c>
      <c r="R76" s="107" t="s">
        <v>190</v>
      </c>
      <c r="S76" s="206" t="s">
        <v>231</v>
      </c>
      <c r="T76" s="163"/>
      <c r="U76" s="167" t="s">
        <v>223</v>
      </c>
      <c r="V76" s="40"/>
      <c r="W76" s="161"/>
      <c r="X76" s="168"/>
      <c r="Y76" s="162"/>
      <c r="Z76" s="162"/>
      <c r="AA76" s="162"/>
      <c r="AB76" s="162"/>
      <c r="AC76" s="162"/>
      <c r="AD76" s="162"/>
      <c r="AE76" s="168"/>
      <c r="AF76" s="184"/>
      <c r="AG76" s="166"/>
      <c r="AH76" s="174"/>
      <c r="AI76" s="162"/>
      <c r="AJ76" s="162"/>
      <c r="AK76" s="162"/>
      <c r="AL76" s="169"/>
      <c r="AM76" s="169"/>
      <c r="AN76" s="169"/>
      <c r="AO76" s="162"/>
      <c r="AP76" s="162"/>
      <c r="AQ76" s="171"/>
      <c r="AR76" s="26"/>
      <c r="AS76" s="26"/>
    </row>
    <row r="77" spans="1:45" ht="15" customHeight="1" x14ac:dyDescent="0.2">
      <c r="A77" s="2"/>
      <c r="B77" s="161">
        <v>1999</v>
      </c>
      <c r="C77" s="107" t="s">
        <v>35</v>
      </c>
      <c r="D77" s="162" t="s">
        <v>73</v>
      </c>
      <c r="E77" s="107"/>
      <c r="F77" s="107">
        <v>23</v>
      </c>
      <c r="G77" s="107"/>
      <c r="H77" s="163"/>
      <c r="I77" s="163"/>
      <c r="J77" s="163"/>
      <c r="K77" s="164"/>
      <c r="L77" s="40"/>
      <c r="M77" s="165" t="s">
        <v>193</v>
      </c>
      <c r="N77" s="107"/>
      <c r="O77" s="107"/>
      <c r="P77" s="107" t="s">
        <v>256</v>
      </c>
      <c r="Q77" s="107" t="s">
        <v>247</v>
      </c>
      <c r="R77" s="107" t="s">
        <v>241</v>
      </c>
      <c r="S77" s="107" t="s">
        <v>232</v>
      </c>
      <c r="T77" s="163"/>
      <c r="U77" s="167" t="s">
        <v>147</v>
      </c>
      <c r="V77" s="40"/>
      <c r="W77" s="161"/>
      <c r="X77" s="168"/>
      <c r="Y77" s="162"/>
      <c r="Z77" s="162"/>
      <c r="AA77" s="162"/>
      <c r="AB77" s="162"/>
      <c r="AC77" s="162"/>
      <c r="AD77" s="162"/>
      <c r="AE77" s="168"/>
      <c r="AF77" s="184"/>
      <c r="AG77" s="166"/>
      <c r="AH77" s="174"/>
      <c r="AI77" s="162" t="s">
        <v>350</v>
      </c>
      <c r="AJ77" s="162"/>
      <c r="AK77" s="162"/>
      <c r="AL77" s="169">
        <v>12</v>
      </c>
      <c r="AM77" s="169">
        <v>2</v>
      </c>
      <c r="AN77" s="169">
        <v>5</v>
      </c>
      <c r="AO77" s="162"/>
      <c r="AP77" s="215">
        <f>PRODUCT(AL77/AL80)</f>
        <v>0.14117647058823529</v>
      </c>
      <c r="AQ77" s="171"/>
      <c r="AR77" s="26"/>
      <c r="AS77" s="26"/>
    </row>
    <row r="78" spans="1:45" ht="15" customHeight="1" x14ac:dyDescent="0.2">
      <c r="A78" s="2"/>
      <c r="B78" s="161">
        <v>2000</v>
      </c>
      <c r="C78" s="107" t="s">
        <v>41</v>
      </c>
      <c r="D78" s="162" t="s">
        <v>73</v>
      </c>
      <c r="E78" s="107"/>
      <c r="F78" s="107">
        <v>24</v>
      </c>
      <c r="G78" s="107">
        <v>5</v>
      </c>
      <c r="H78" s="163">
        <f>PRODUCT((V12+W12)/U12)</f>
        <v>0.2</v>
      </c>
      <c r="I78" s="163">
        <f>PRODUCT(X12/U12)</f>
        <v>0.2</v>
      </c>
      <c r="J78" s="163">
        <f>PRODUCT(V12+W12+X12)/U12</f>
        <v>0.4</v>
      </c>
      <c r="K78" s="164">
        <f>PRODUCT(Y12/U12)</f>
        <v>4.2</v>
      </c>
      <c r="L78" s="40"/>
      <c r="M78" s="165" t="s">
        <v>197</v>
      </c>
      <c r="N78" s="107"/>
      <c r="O78" s="107"/>
      <c r="P78" s="107" t="s">
        <v>228</v>
      </c>
      <c r="Q78" s="107" t="s">
        <v>248</v>
      </c>
      <c r="R78" s="107" t="s">
        <v>227</v>
      </c>
      <c r="S78" s="107" t="s">
        <v>233</v>
      </c>
      <c r="T78" s="163"/>
      <c r="U78" s="167" t="s">
        <v>224</v>
      </c>
      <c r="V78" s="40"/>
      <c r="W78" s="161"/>
      <c r="X78" s="168"/>
      <c r="Y78" s="162"/>
      <c r="Z78" s="162"/>
      <c r="AA78" s="162"/>
      <c r="AB78" s="162"/>
      <c r="AC78" s="162"/>
      <c r="AD78" s="162"/>
      <c r="AE78" s="168"/>
      <c r="AF78" s="184"/>
      <c r="AG78" s="166"/>
      <c r="AH78" s="174"/>
      <c r="AI78" s="162" t="s">
        <v>342</v>
      </c>
      <c r="AJ78" s="162"/>
      <c r="AK78" s="162"/>
      <c r="AL78" s="169"/>
      <c r="AM78" s="208">
        <f>PRODUCT(AM77/AL77)</f>
        <v>0.16666666666666666</v>
      </c>
      <c r="AN78" s="208">
        <f>PRODUCT(AN77/AL77)</f>
        <v>0.41666666666666669</v>
      </c>
      <c r="AO78" s="162"/>
      <c r="AP78" s="162"/>
      <c r="AQ78" s="171"/>
      <c r="AR78" s="26"/>
      <c r="AS78" s="26"/>
    </row>
    <row r="79" spans="1:45" ht="15" customHeight="1" x14ac:dyDescent="0.2">
      <c r="A79" s="2"/>
      <c r="B79" s="161">
        <v>2001</v>
      </c>
      <c r="C79" s="107" t="s">
        <v>34</v>
      </c>
      <c r="D79" s="162" t="s">
        <v>73</v>
      </c>
      <c r="E79" s="107"/>
      <c r="F79" s="107">
        <v>25</v>
      </c>
      <c r="G79" s="107">
        <v>3</v>
      </c>
      <c r="H79" s="163">
        <f>PRODUCT((V13+W13)/U13)</f>
        <v>0.33333333333333331</v>
      </c>
      <c r="I79" s="163">
        <f>PRODUCT(X13/U13)</f>
        <v>0.33333333333333331</v>
      </c>
      <c r="J79" s="163">
        <f>PRODUCT(V13+W13+X13)/U13</f>
        <v>0.66666666666666663</v>
      </c>
      <c r="K79" s="164">
        <f>PRODUCT(Y13/U13)</f>
        <v>4.666666666666667</v>
      </c>
      <c r="L79" s="40"/>
      <c r="M79" s="165" t="s">
        <v>198</v>
      </c>
      <c r="N79" s="107"/>
      <c r="O79" s="107"/>
      <c r="P79" s="107" t="s">
        <v>188</v>
      </c>
      <c r="Q79" s="107" t="s">
        <v>249</v>
      </c>
      <c r="R79" s="107" t="s">
        <v>223</v>
      </c>
      <c r="S79" s="107" t="s">
        <v>234</v>
      </c>
      <c r="T79" s="163"/>
      <c r="U79" s="167" t="s">
        <v>216</v>
      </c>
      <c r="V79" s="40"/>
      <c r="W79" s="161"/>
      <c r="X79" s="168"/>
      <c r="Y79" s="162"/>
      <c r="Z79" s="162"/>
      <c r="AA79" s="162"/>
      <c r="AB79" s="162"/>
      <c r="AC79" s="162"/>
      <c r="AD79" s="162"/>
      <c r="AE79" s="168"/>
      <c r="AF79" s="184"/>
      <c r="AG79" s="166"/>
      <c r="AH79" s="174"/>
      <c r="AI79" s="162"/>
      <c r="AJ79" s="162"/>
      <c r="AK79" s="162"/>
      <c r="AL79" s="162"/>
      <c r="AM79" s="168"/>
      <c r="AN79" s="162"/>
      <c r="AO79" s="162"/>
      <c r="AP79" s="162"/>
      <c r="AQ79" s="171"/>
      <c r="AR79" s="26"/>
      <c r="AS79" s="26"/>
    </row>
    <row r="80" spans="1:45" ht="15" customHeight="1" x14ac:dyDescent="0.2">
      <c r="A80" s="2"/>
      <c r="B80" s="161">
        <v>2002</v>
      </c>
      <c r="C80" s="107" t="s">
        <v>36</v>
      </c>
      <c r="D80" s="162" t="s">
        <v>75</v>
      </c>
      <c r="E80" s="107"/>
      <c r="F80" s="107">
        <v>26</v>
      </c>
      <c r="G80" s="107"/>
      <c r="H80" s="163"/>
      <c r="I80" s="163"/>
      <c r="J80" s="163"/>
      <c r="K80" s="164"/>
      <c r="L80" s="40"/>
      <c r="M80" s="165" t="s">
        <v>202</v>
      </c>
      <c r="N80" s="107"/>
      <c r="O80" s="107"/>
      <c r="P80" s="107" t="s">
        <v>144</v>
      </c>
      <c r="Q80" s="107" t="s">
        <v>250</v>
      </c>
      <c r="R80" s="107" t="s">
        <v>147</v>
      </c>
      <c r="S80" s="107" t="s">
        <v>235</v>
      </c>
      <c r="T80" s="163"/>
      <c r="U80" s="167" t="s">
        <v>195</v>
      </c>
      <c r="V80" s="40"/>
      <c r="W80" s="161"/>
      <c r="X80" s="168"/>
      <c r="Y80" s="162"/>
      <c r="Z80" s="162"/>
      <c r="AA80" s="162"/>
      <c r="AB80" s="162"/>
      <c r="AC80" s="162"/>
      <c r="AD80" s="162"/>
      <c r="AE80" s="168"/>
      <c r="AF80" s="184"/>
      <c r="AG80" s="166"/>
      <c r="AH80" s="174"/>
      <c r="AI80" s="162" t="s">
        <v>7</v>
      </c>
      <c r="AJ80" s="162"/>
      <c r="AK80" s="162"/>
      <c r="AL80" s="162">
        <f>PRODUCT(AL71+AL74+AL77)</f>
        <v>85</v>
      </c>
      <c r="AM80" s="162">
        <f>PRODUCT(AM71+AM74+AM77)</f>
        <v>13</v>
      </c>
      <c r="AN80" s="162">
        <f>PRODUCT(AN71+AN74+AN77)</f>
        <v>36</v>
      </c>
      <c r="AO80" s="162"/>
      <c r="AP80" s="162"/>
      <c r="AQ80" s="171"/>
      <c r="AR80" s="26"/>
      <c r="AS80" s="26"/>
    </row>
    <row r="81" spans="1:45" ht="15" customHeight="1" x14ac:dyDescent="0.2">
      <c r="A81" s="2"/>
      <c r="B81" s="161">
        <v>2003</v>
      </c>
      <c r="C81" s="107" t="s">
        <v>36</v>
      </c>
      <c r="D81" s="162" t="s">
        <v>75</v>
      </c>
      <c r="E81" s="107"/>
      <c r="F81" s="107">
        <v>27</v>
      </c>
      <c r="G81" s="107"/>
      <c r="H81" s="163"/>
      <c r="I81" s="163"/>
      <c r="J81" s="163"/>
      <c r="K81" s="164"/>
      <c r="L81" s="40"/>
      <c r="M81" s="165" t="s">
        <v>204</v>
      </c>
      <c r="N81" s="107"/>
      <c r="O81" s="107"/>
      <c r="P81" s="107" t="s">
        <v>224</v>
      </c>
      <c r="Q81" s="107" t="s">
        <v>230</v>
      </c>
      <c r="R81" s="107" t="s">
        <v>184</v>
      </c>
      <c r="S81" s="107" t="s">
        <v>196</v>
      </c>
      <c r="T81" s="163"/>
      <c r="U81" s="167" t="s">
        <v>199</v>
      </c>
      <c r="V81" s="40"/>
      <c r="W81" s="161"/>
      <c r="X81" s="168"/>
      <c r="Y81" s="162"/>
      <c r="Z81" s="162"/>
      <c r="AA81" s="162"/>
      <c r="AB81" s="162"/>
      <c r="AC81" s="162"/>
      <c r="AD81" s="162"/>
      <c r="AE81" s="168"/>
      <c r="AF81" s="184"/>
      <c r="AG81" s="166"/>
      <c r="AH81" s="174"/>
      <c r="AI81" s="162" t="s">
        <v>342</v>
      </c>
      <c r="AJ81" s="162"/>
      <c r="AK81" s="162"/>
      <c r="AL81" s="162"/>
      <c r="AM81" s="208">
        <f>PRODUCT(AM80/AL80)</f>
        <v>0.15294117647058825</v>
      </c>
      <c r="AN81" s="208">
        <f>PRODUCT(AN80/AL80)</f>
        <v>0.42352941176470588</v>
      </c>
      <c r="AO81" s="162"/>
      <c r="AP81" s="162"/>
      <c r="AQ81" s="171"/>
      <c r="AR81" s="26"/>
      <c r="AS81" s="26"/>
    </row>
    <row r="82" spans="1:45" ht="15" customHeight="1" x14ac:dyDescent="0.2">
      <c r="A82" s="2"/>
      <c r="B82" s="161">
        <v>2004</v>
      </c>
      <c r="C82" s="107" t="s">
        <v>39</v>
      </c>
      <c r="D82" s="162" t="s">
        <v>75</v>
      </c>
      <c r="E82" s="107"/>
      <c r="F82" s="107">
        <v>28</v>
      </c>
      <c r="G82" s="107">
        <v>6</v>
      </c>
      <c r="H82" s="163">
        <f>PRODUCT((V16+W16)/U16)</f>
        <v>0.16666666666666666</v>
      </c>
      <c r="I82" s="163">
        <f>PRODUCT(X16/U16)</f>
        <v>0.66666666666666663</v>
      </c>
      <c r="J82" s="163">
        <f>PRODUCT(V16+W16+X16)/U16</f>
        <v>0.83333333333333337</v>
      </c>
      <c r="K82" s="164">
        <f>PRODUCT(Y16/U16)</f>
        <v>3.6666666666666665</v>
      </c>
      <c r="L82" s="40"/>
      <c r="M82" s="165" t="s">
        <v>205</v>
      </c>
      <c r="N82" s="107"/>
      <c r="O82" s="107"/>
      <c r="P82" s="107" t="s">
        <v>256</v>
      </c>
      <c r="Q82" s="107" t="s">
        <v>251</v>
      </c>
      <c r="R82" s="107" t="s">
        <v>242</v>
      </c>
      <c r="S82" s="107" t="s">
        <v>185</v>
      </c>
      <c r="T82" s="163"/>
      <c r="U82" s="167" t="s">
        <v>223</v>
      </c>
      <c r="V82" s="40"/>
      <c r="W82" s="161"/>
      <c r="X82" s="168"/>
      <c r="Y82" s="162"/>
      <c r="Z82" s="162"/>
      <c r="AA82" s="162"/>
      <c r="AB82" s="162"/>
      <c r="AC82" s="162"/>
      <c r="AD82" s="162"/>
      <c r="AE82" s="168"/>
      <c r="AF82" s="184"/>
      <c r="AG82" s="166"/>
      <c r="AH82" s="174"/>
      <c r="AI82" s="162"/>
      <c r="AJ82" s="162"/>
      <c r="AK82" s="162"/>
      <c r="AL82" s="162"/>
      <c r="AM82" s="168"/>
      <c r="AN82" s="162"/>
      <c r="AO82" s="162"/>
      <c r="AP82" s="162"/>
      <c r="AQ82" s="171"/>
      <c r="AR82" s="26"/>
      <c r="AS82" s="26"/>
    </row>
    <row r="83" spans="1:45" ht="15" customHeight="1" x14ac:dyDescent="0.2">
      <c r="A83" s="2"/>
      <c r="B83" s="161">
        <v>2005</v>
      </c>
      <c r="C83" s="107" t="s">
        <v>37</v>
      </c>
      <c r="D83" s="162" t="s">
        <v>75</v>
      </c>
      <c r="E83" s="107"/>
      <c r="F83" s="107">
        <v>29</v>
      </c>
      <c r="G83" s="107">
        <v>15</v>
      </c>
      <c r="H83" s="163">
        <f>PRODUCT((V17+W17)/U17)</f>
        <v>0</v>
      </c>
      <c r="I83" s="163">
        <f>PRODUCT(X17/U17)</f>
        <v>0.13333333333333333</v>
      </c>
      <c r="J83" s="163">
        <f>PRODUCT(V17+W17+X17)/U17</f>
        <v>0.13333333333333333</v>
      </c>
      <c r="K83" s="164">
        <f>PRODUCT(Y17/U17)</f>
        <v>2.6666666666666665</v>
      </c>
      <c r="L83" s="40"/>
      <c r="M83" s="165" t="s">
        <v>207</v>
      </c>
      <c r="N83" s="107"/>
      <c r="O83" s="107"/>
      <c r="P83" s="206" t="s">
        <v>257</v>
      </c>
      <c r="Q83" s="107" t="s">
        <v>201</v>
      </c>
      <c r="R83" s="107" t="s">
        <v>203</v>
      </c>
      <c r="S83" s="107" t="s">
        <v>236</v>
      </c>
      <c r="T83" s="163"/>
      <c r="U83" s="205" t="s">
        <v>188</v>
      </c>
      <c r="V83" s="40"/>
      <c r="W83" s="161"/>
      <c r="X83" s="168"/>
      <c r="Y83" s="162"/>
      <c r="Z83" s="162"/>
      <c r="AA83" s="162"/>
      <c r="AB83" s="162"/>
      <c r="AC83" s="162"/>
      <c r="AD83" s="162"/>
      <c r="AE83" s="168"/>
      <c r="AF83" s="184"/>
      <c r="AG83" s="166"/>
      <c r="AH83" s="174"/>
      <c r="AI83" s="162"/>
      <c r="AJ83" s="162"/>
      <c r="AK83" s="162"/>
      <c r="AL83" s="162"/>
      <c r="AM83" s="168"/>
      <c r="AN83" s="162"/>
      <c r="AO83" s="162"/>
      <c r="AP83" s="162"/>
      <c r="AQ83" s="171"/>
      <c r="AR83" s="26"/>
      <c r="AS83" s="26"/>
    </row>
    <row r="84" spans="1:45" ht="15" customHeight="1" x14ac:dyDescent="0.2">
      <c r="A84" s="2"/>
      <c r="B84" s="161">
        <v>2006</v>
      </c>
      <c r="C84" s="107" t="s">
        <v>39</v>
      </c>
      <c r="D84" s="162" t="s">
        <v>75</v>
      </c>
      <c r="E84" s="107"/>
      <c r="F84" s="107">
        <v>30</v>
      </c>
      <c r="G84" s="107">
        <v>7</v>
      </c>
      <c r="H84" s="163">
        <f>PRODUCT((V18+W18)/U18)</f>
        <v>0</v>
      </c>
      <c r="I84" s="163">
        <f>PRODUCT(X18/U18)</f>
        <v>0</v>
      </c>
      <c r="J84" s="163">
        <f>PRODUCT(V18+W18+X18)/U18</f>
        <v>0</v>
      </c>
      <c r="K84" s="164">
        <f>PRODUCT(Y18/U18)</f>
        <v>1</v>
      </c>
      <c r="L84" s="40"/>
      <c r="M84" s="165" t="s">
        <v>208</v>
      </c>
      <c r="N84" s="107"/>
      <c r="O84" s="107"/>
      <c r="P84" s="107" t="s">
        <v>257</v>
      </c>
      <c r="Q84" s="107" t="s">
        <v>186</v>
      </c>
      <c r="R84" s="107" t="s">
        <v>243</v>
      </c>
      <c r="S84" s="107" t="s">
        <v>237</v>
      </c>
      <c r="T84" s="163"/>
      <c r="U84" s="167" t="s">
        <v>225</v>
      </c>
      <c r="V84" s="40"/>
      <c r="W84" s="161"/>
      <c r="X84" s="162"/>
      <c r="Y84" s="162"/>
      <c r="Z84" s="162"/>
      <c r="AA84" s="162"/>
      <c r="AB84" s="162"/>
      <c r="AC84" s="162"/>
      <c r="AD84" s="162"/>
      <c r="AE84" s="168"/>
      <c r="AF84" s="184"/>
      <c r="AG84" s="166"/>
      <c r="AH84" s="174"/>
      <c r="AI84" s="162"/>
      <c r="AJ84" s="162"/>
      <c r="AK84" s="162"/>
      <c r="AL84" s="162"/>
      <c r="AM84" s="168"/>
      <c r="AN84" s="162"/>
      <c r="AO84" s="162"/>
      <c r="AP84" s="162"/>
      <c r="AQ84" s="171"/>
      <c r="AR84" s="26"/>
      <c r="AS84" s="26"/>
    </row>
    <row r="85" spans="1:45" ht="15" customHeight="1" x14ac:dyDescent="0.2">
      <c r="A85" s="2"/>
      <c r="B85" s="161">
        <v>2007</v>
      </c>
      <c r="C85" s="107" t="s">
        <v>72</v>
      </c>
      <c r="D85" s="162" t="s">
        <v>73</v>
      </c>
      <c r="E85" s="107"/>
      <c r="F85" s="107">
        <v>31</v>
      </c>
      <c r="G85" s="107"/>
      <c r="H85" s="163"/>
      <c r="I85" s="163"/>
      <c r="J85" s="163"/>
      <c r="K85" s="164"/>
      <c r="L85" s="40"/>
      <c r="M85" s="165" t="s">
        <v>210</v>
      </c>
      <c r="N85" s="107"/>
      <c r="O85" s="107"/>
      <c r="P85" s="107" t="s">
        <v>218</v>
      </c>
      <c r="Q85" s="107" t="s">
        <v>252</v>
      </c>
      <c r="R85" s="107" t="s">
        <v>206</v>
      </c>
      <c r="S85" s="107" t="s">
        <v>238</v>
      </c>
      <c r="T85" s="163"/>
      <c r="U85" s="167" t="s">
        <v>226</v>
      </c>
      <c r="V85" s="40"/>
      <c r="W85" s="161"/>
      <c r="X85" s="162"/>
      <c r="Y85" s="162"/>
      <c r="Z85" s="162"/>
      <c r="AA85" s="162"/>
      <c r="AB85" s="162"/>
      <c r="AC85" s="162"/>
      <c r="AD85" s="162"/>
      <c r="AE85" s="168"/>
      <c r="AF85" s="184"/>
      <c r="AG85" s="166"/>
      <c r="AH85" s="174"/>
      <c r="AI85" s="162"/>
      <c r="AJ85" s="162"/>
      <c r="AK85" s="162"/>
      <c r="AL85" s="162"/>
      <c r="AM85" s="168"/>
      <c r="AN85" s="162"/>
      <c r="AO85" s="162"/>
      <c r="AP85" s="162"/>
      <c r="AQ85" s="171"/>
      <c r="AR85" s="26"/>
      <c r="AS85" s="26"/>
    </row>
    <row r="86" spans="1:45" ht="15" customHeight="1" x14ac:dyDescent="0.2">
      <c r="A86" s="2"/>
      <c r="B86" s="161">
        <v>2008</v>
      </c>
      <c r="C86" s="107" t="s">
        <v>35</v>
      </c>
      <c r="D86" s="162" t="s">
        <v>73</v>
      </c>
      <c r="E86" s="107"/>
      <c r="F86" s="107">
        <v>32</v>
      </c>
      <c r="G86" s="107"/>
      <c r="H86" s="163"/>
      <c r="I86" s="163"/>
      <c r="J86" s="163"/>
      <c r="K86" s="164"/>
      <c r="L86" s="40"/>
      <c r="M86" s="165" t="s">
        <v>212</v>
      </c>
      <c r="N86" s="107"/>
      <c r="O86" s="107"/>
      <c r="P86" s="107" t="s">
        <v>188</v>
      </c>
      <c r="Q86" s="107" t="s">
        <v>253</v>
      </c>
      <c r="R86" s="107" t="s">
        <v>244</v>
      </c>
      <c r="S86" s="107" t="s">
        <v>192</v>
      </c>
      <c r="T86" s="163"/>
      <c r="U86" s="167" t="s">
        <v>227</v>
      </c>
      <c r="V86" s="40"/>
      <c r="W86" s="161"/>
      <c r="X86" s="162"/>
      <c r="Y86" s="162"/>
      <c r="Z86" s="162"/>
      <c r="AA86" s="162"/>
      <c r="AB86" s="162"/>
      <c r="AC86" s="162"/>
      <c r="AD86" s="162"/>
      <c r="AE86" s="168"/>
      <c r="AF86" s="184"/>
      <c r="AG86" s="166"/>
      <c r="AH86" s="174"/>
      <c r="AI86" s="162"/>
      <c r="AJ86" s="162"/>
      <c r="AK86" s="162"/>
      <c r="AL86" s="162"/>
      <c r="AM86" s="168"/>
      <c r="AN86" s="162"/>
      <c r="AO86" s="162"/>
      <c r="AP86" s="162"/>
      <c r="AQ86" s="171"/>
      <c r="AR86" s="26"/>
      <c r="AS86" s="26"/>
    </row>
    <row r="87" spans="1:45" ht="15" customHeight="1" x14ac:dyDescent="0.2">
      <c r="A87" s="2"/>
      <c r="B87" s="161">
        <v>2009</v>
      </c>
      <c r="C87" s="107" t="s">
        <v>41</v>
      </c>
      <c r="D87" s="162" t="s">
        <v>87</v>
      </c>
      <c r="E87" s="107"/>
      <c r="F87" s="107">
        <v>33</v>
      </c>
      <c r="G87" s="107">
        <v>6</v>
      </c>
      <c r="H87" s="163">
        <f t="shared" ref="H87:H89" si="10">PRODUCT((V21+W21)/U21)</f>
        <v>0</v>
      </c>
      <c r="I87" s="163">
        <f t="shared" ref="I87:I89" si="11">PRODUCT(X21/U21)</f>
        <v>0.16666666666666666</v>
      </c>
      <c r="J87" s="163">
        <f t="shared" ref="J87:J89" si="12">PRODUCT(V21+W21+X21)/U21</f>
        <v>0.16666666666666666</v>
      </c>
      <c r="K87" s="164">
        <f t="shared" ref="K87:K89" si="13">PRODUCT(Y21/U21)</f>
        <v>3.3333333333333335</v>
      </c>
      <c r="L87" s="40"/>
      <c r="M87" s="165" t="s">
        <v>214</v>
      </c>
      <c r="N87" s="107"/>
      <c r="O87" s="107"/>
      <c r="P87" s="107" t="s">
        <v>218</v>
      </c>
      <c r="Q87" s="107" t="s">
        <v>254</v>
      </c>
      <c r="R87" s="107" t="s">
        <v>209</v>
      </c>
      <c r="S87" s="107" t="s">
        <v>200</v>
      </c>
      <c r="T87" s="163"/>
      <c r="U87" s="167" t="s">
        <v>144</v>
      </c>
      <c r="V87" s="40"/>
      <c r="W87" s="161"/>
      <c r="X87" s="162"/>
      <c r="Y87" s="162"/>
      <c r="Z87" s="162"/>
      <c r="AA87" s="162"/>
      <c r="AB87" s="162"/>
      <c r="AC87" s="162"/>
      <c r="AD87" s="162"/>
      <c r="AE87" s="168"/>
      <c r="AF87" s="184"/>
      <c r="AG87" s="166"/>
      <c r="AH87" s="174"/>
      <c r="AI87" s="162"/>
      <c r="AJ87" s="162"/>
      <c r="AK87" s="162"/>
      <c r="AL87" s="162"/>
      <c r="AM87" s="168"/>
      <c r="AN87" s="162"/>
      <c r="AO87" s="162"/>
      <c r="AP87" s="162"/>
      <c r="AQ87" s="171"/>
      <c r="AR87" s="26"/>
      <c r="AS87" s="26"/>
    </row>
    <row r="88" spans="1:45" ht="15" customHeight="1" x14ac:dyDescent="0.2">
      <c r="A88" s="2"/>
      <c r="B88" s="161">
        <v>2010</v>
      </c>
      <c r="C88" s="107" t="s">
        <v>40</v>
      </c>
      <c r="D88" s="162" t="s">
        <v>87</v>
      </c>
      <c r="E88" s="107"/>
      <c r="F88" s="107">
        <v>34</v>
      </c>
      <c r="G88" s="107">
        <v>3</v>
      </c>
      <c r="H88" s="163">
        <f t="shared" si="10"/>
        <v>0</v>
      </c>
      <c r="I88" s="163">
        <f t="shared" si="11"/>
        <v>0.33333333333333331</v>
      </c>
      <c r="J88" s="163">
        <f t="shared" si="12"/>
        <v>0.33333333333333331</v>
      </c>
      <c r="K88" s="203">
        <f t="shared" si="13"/>
        <v>5.333333333333333</v>
      </c>
      <c r="L88" s="40"/>
      <c r="M88" s="165" t="s">
        <v>215</v>
      </c>
      <c r="N88" s="107"/>
      <c r="O88" s="107"/>
      <c r="P88" s="107" t="s">
        <v>258</v>
      </c>
      <c r="Q88" s="107" t="s">
        <v>178</v>
      </c>
      <c r="R88" s="107" t="s">
        <v>213</v>
      </c>
      <c r="S88" s="107" t="s">
        <v>200</v>
      </c>
      <c r="T88" s="163"/>
      <c r="U88" s="167" t="s">
        <v>228</v>
      </c>
      <c r="V88" s="40"/>
      <c r="W88" s="161"/>
      <c r="X88" s="162"/>
      <c r="Y88" s="162"/>
      <c r="Z88" s="162"/>
      <c r="AA88" s="162"/>
      <c r="AB88" s="162"/>
      <c r="AC88" s="162"/>
      <c r="AD88" s="162"/>
      <c r="AE88" s="168"/>
      <c r="AF88" s="184"/>
      <c r="AG88" s="166"/>
      <c r="AH88" s="174"/>
      <c r="AI88" s="162"/>
      <c r="AJ88" s="162"/>
      <c r="AK88" s="162"/>
      <c r="AL88" s="162"/>
      <c r="AM88" s="168"/>
      <c r="AN88" s="162"/>
      <c r="AO88" s="162"/>
      <c r="AP88" s="162"/>
      <c r="AQ88" s="171"/>
      <c r="AR88" s="26"/>
      <c r="AS88" s="26"/>
    </row>
    <row r="89" spans="1:45" ht="15" customHeight="1" x14ac:dyDescent="0.2">
      <c r="A89" s="2"/>
      <c r="B89" s="161">
        <v>2011</v>
      </c>
      <c r="C89" s="107" t="s">
        <v>39</v>
      </c>
      <c r="D89" s="162" t="s">
        <v>87</v>
      </c>
      <c r="E89" s="107"/>
      <c r="F89" s="107">
        <v>35</v>
      </c>
      <c r="G89" s="107">
        <v>3</v>
      </c>
      <c r="H89" s="202">
        <f t="shared" si="10"/>
        <v>0.66666666666666663</v>
      </c>
      <c r="I89" s="202">
        <f t="shared" si="11"/>
        <v>1</v>
      </c>
      <c r="J89" s="202">
        <f t="shared" si="12"/>
        <v>1.6666666666666667</v>
      </c>
      <c r="K89" s="164">
        <f t="shared" si="13"/>
        <v>5.333333333333333</v>
      </c>
      <c r="L89" s="40"/>
      <c r="M89" s="165" t="s">
        <v>217</v>
      </c>
      <c r="N89" s="107"/>
      <c r="O89" s="107"/>
      <c r="P89" s="107" t="s">
        <v>259</v>
      </c>
      <c r="Q89" s="107" t="s">
        <v>255</v>
      </c>
      <c r="R89" s="107" t="s">
        <v>245</v>
      </c>
      <c r="S89" s="107" t="s">
        <v>238</v>
      </c>
      <c r="T89" s="163"/>
      <c r="U89" s="167" t="s">
        <v>188</v>
      </c>
      <c r="V89" s="40"/>
      <c r="W89" s="161"/>
      <c r="X89" s="162"/>
      <c r="Y89" s="162"/>
      <c r="Z89" s="162"/>
      <c r="AA89" s="162"/>
      <c r="AB89" s="162"/>
      <c r="AC89" s="162"/>
      <c r="AD89" s="162"/>
      <c r="AE89" s="168"/>
      <c r="AF89" s="184"/>
      <c r="AG89" s="166"/>
      <c r="AH89" s="174"/>
      <c r="AI89" s="162"/>
      <c r="AJ89" s="162"/>
      <c r="AK89" s="162"/>
      <c r="AL89" s="162"/>
      <c r="AM89" s="168"/>
      <c r="AN89" s="162"/>
      <c r="AO89" s="162"/>
      <c r="AP89" s="162"/>
      <c r="AQ89" s="171"/>
      <c r="AR89" s="26"/>
      <c r="AS89" s="26"/>
    </row>
    <row r="90" spans="1:45" s="11" customFormat="1" ht="15" customHeight="1" x14ac:dyDescent="0.25">
      <c r="A90" s="25"/>
      <c r="B90" s="175"/>
      <c r="C90" s="176"/>
      <c r="D90" s="176"/>
      <c r="E90" s="176"/>
      <c r="F90" s="176"/>
      <c r="G90" s="176"/>
      <c r="H90" s="176"/>
      <c r="I90" s="176"/>
      <c r="J90" s="176"/>
      <c r="K90" s="177"/>
      <c r="L90" s="40"/>
      <c r="M90" s="175"/>
      <c r="N90" s="176"/>
      <c r="O90" s="176"/>
      <c r="P90" s="176"/>
      <c r="Q90" s="176"/>
      <c r="R90" s="176"/>
      <c r="S90" s="176"/>
      <c r="T90" s="176"/>
      <c r="U90" s="178"/>
      <c r="V90" s="40"/>
      <c r="W90" s="175"/>
      <c r="X90" s="176"/>
      <c r="Y90" s="176"/>
      <c r="Z90" s="176"/>
      <c r="AA90" s="176"/>
      <c r="AB90" s="176"/>
      <c r="AC90" s="176"/>
      <c r="AD90" s="176"/>
      <c r="AE90" s="176"/>
      <c r="AF90" s="176"/>
      <c r="AG90" s="176"/>
      <c r="AH90" s="177"/>
      <c r="AI90" s="176"/>
      <c r="AJ90" s="176"/>
      <c r="AK90" s="176"/>
      <c r="AL90" s="176"/>
      <c r="AM90" s="176"/>
      <c r="AN90" s="176"/>
      <c r="AO90" s="176"/>
      <c r="AP90" s="176"/>
      <c r="AQ90" s="177"/>
      <c r="AR90" s="38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26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41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41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41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41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6"/>
      <c r="P184" s="26"/>
      <c r="Q184" s="26"/>
      <c r="R184" s="26"/>
      <c r="S184" s="26"/>
      <c r="T184" s="26"/>
      <c r="U184" s="38"/>
      <c r="V184" s="40"/>
      <c r="W184" s="38"/>
      <c r="X184" s="38"/>
      <c r="Y184" s="26"/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R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6"/>
      <c r="P185" s="26"/>
      <c r="Q185" s="26"/>
      <c r="R185" s="26"/>
      <c r="S185" s="26"/>
      <c r="T185" s="26"/>
      <c r="U185" s="38"/>
      <c r="V185" s="40"/>
      <c r="W185" s="38"/>
      <c r="X185" s="38"/>
      <c r="Y185" s="26"/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R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6"/>
      <c r="P186" s="26"/>
      <c r="Q186" s="26"/>
      <c r="R186" s="26"/>
      <c r="S186" s="26"/>
      <c r="T186" s="26"/>
      <c r="U186" s="38"/>
      <c r="V186" s="40"/>
      <c r="W186" s="38"/>
      <c r="X186" s="38"/>
      <c r="Y186" s="26"/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R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6"/>
      <c r="P187" s="26"/>
      <c r="Q187" s="26"/>
      <c r="R187" s="26"/>
      <c r="S187" s="26"/>
      <c r="T187" s="26"/>
      <c r="U187" s="38"/>
      <c r="V187" s="40"/>
      <c r="W187" s="38"/>
      <c r="X187" s="38"/>
      <c r="Y187" s="26"/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R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6"/>
      <c r="P188" s="26"/>
      <c r="Q188" s="26"/>
      <c r="R188" s="26"/>
      <c r="S188" s="26"/>
      <c r="T188" s="26"/>
      <c r="U188" s="38"/>
      <c r="V188" s="40"/>
      <c r="W188" s="38"/>
      <c r="X188" s="38"/>
      <c r="Y188" s="26"/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R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6"/>
      <c r="P189" s="26"/>
      <c r="Q189" s="26"/>
      <c r="R189" s="26"/>
      <c r="S189" s="26"/>
      <c r="T189" s="26"/>
      <c r="U189" s="38"/>
      <c r="V189" s="40"/>
      <c r="W189" s="38"/>
      <c r="X189" s="38"/>
      <c r="Y189" s="26"/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R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6"/>
      <c r="P190" s="26"/>
      <c r="Q190" s="26"/>
      <c r="R190" s="26"/>
      <c r="S190" s="26"/>
      <c r="T190" s="26"/>
      <c r="U190" s="38"/>
      <c r="V190" s="40"/>
      <c r="W190" s="38"/>
      <c r="X190" s="38"/>
      <c r="Y190" s="26"/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R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6"/>
      <c r="P191" s="26"/>
      <c r="Q191" s="26"/>
      <c r="R191" s="26"/>
      <c r="S191" s="26"/>
      <c r="T191" s="26"/>
      <c r="U191" s="38"/>
      <c r="V191" s="40"/>
      <c r="W191" s="38"/>
      <c r="X191" s="38"/>
      <c r="Y191" s="26"/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R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6"/>
      <c r="P192" s="26"/>
      <c r="Q192" s="26"/>
      <c r="R192" s="26"/>
      <c r="S192" s="26"/>
      <c r="T192" s="26"/>
      <c r="U192" s="38"/>
      <c r="V192" s="40"/>
      <c r="W192" s="38"/>
      <c r="X192" s="38"/>
      <c r="Y192" s="26"/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R192" s="3"/>
    </row>
    <row r="193" spans="1:44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6"/>
      <c r="P193" s="26"/>
      <c r="Q193" s="26"/>
      <c r="R193" s="26"/>
      <c r="S193" s="26"/>
      <c r="T193" s="26"/>
      <c r="U193" s="38"/>
      <c r="V193" s="40"/>
      <c r="W193" s="38"/>
      <c r="X193" s="38"/>
      <c r="Y193" s="26"/>
      <c r="Z193" s="26"/>
      <c r="AA193" s="26"/>
      <c r="AB193" s="26"/>
      <c r="AC193" s="26"/>
      <c r="AD193" s="26"/>
      <c r="AE193" s="26"/>
      <c r="AF193" s="26"/>
      <c r="AG193" s="26"/>
      <c r="AH193" s="59"/>
      <c r="AI193" s="38"/>
      <c r="AJ193" s="38"/>
      <c r="AK193" s="26"/>
      <c r="AL193" s="26"/>
      <c r="AM193" s="26"/>
      <c r="AN193" s="26"/>
      <c r="AO193" s="26"/>
      <c r="AP193" s="26"/>
      <c r="AQ193" s="26"/>
      <c r="AR193" s="3"/>
    </row>
    <row r="194" spans="1:44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6"/>
      <c r="P194" s="26"/>
      <c r="Q194" s="26"/>
      <c r="R194" s="26"/>
      <c r="S194" s="26"/>
      <c r="T194" s="26"/>
      <c r="U194" s="38"/>
      <c r="V194" s="40"/>
      <c r="W194" s="38"/>
      <c r="X194" s="38"/>
      <c r="Y194" s="26"/>
      <c r="Z194" s="26"/>
      <c r="AA194" s="26"/>
      <c r="AB194" s="26"/>
      <c r="AC194" s="26"/>
      <c r="AD194" s="26"/>
      <c r="AE194" s="26"/>
      <c r="AF194" s="26"/>
      <c r="AG194" s="26"/>
      <c r="AH194" s="59"/>
      <c r="AI194" s="38"/>
      <c r="AJ194" s="38"/>
      <c r="AK194" s="26"/>
      <c r="AL194" s="26"/>
      <c r="AM194" s="26"/>
      <c r="AN194" s="26"/>
      <c r="AO194" s="26"/>
      <c r="AP194" s="26"/>
      <c r="AQ194" s="26"/>
      <c r="AR194" s="3"/>
    </row>
    <row r="195" spans="1:44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6"/>
      <c r="P195" s="26"/>
      <c r="Q195" s="26"/>
      <c r="R195" s="26"/>
      <c r="S195" s="26"/>
      <c r="T195" s="26"/>
      <c r="U195" s="38"/>
      <c r="V195" s="40"/>
      <c r="W195" s="38"/>
      <c r="X195" s="38"/>
      <c r="Y195" s="26"/>
      <c r="Z195" s="26"/>
      <c r="AA195" s="26"/>
      <c r="AB195" s="26"/>
      <c r="AC195" s="26"/>
      <c r="AD195" s="26"/>
      <c r="AE195" s="26"/>
      <c r="AF195" s="26"/>
      <c r="AG195" s="26"/>
      <c r="AH195" s="59"/>
      <c r="AI195" s="38"/>
      <c r="AJ195" s="38"/>
      <c r="AK195" s="26"/>
      <c r="AL195" s="26"/>
      <c r="AM195" s="26"/>
      <c r="AN195" s="26"/>
      <c r="AO195" s="26"/>
      <c r="AP195" s="26"/>
      <c r="AQ195" s="26"/>
      <c r="AR195" s="3"/>
    </row>
  </sheetData>
  <sortState ref="D89:X108">
    <sortCondition ref="D8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8" t="s">
        <v>85</v>
      </c>
      <c r="C1" s="6"/>
      <c r="D1" s="7"/>
      <c r="E1" s="101" t="s">
        <v>86</v>
      </c>
      <c r="F1" s="108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08"/>
      <c r="AB1" s="108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7" t="s">
        <v>78</v>
      </c>
      <c r="C2" s="70"/>
      <c r="D2" s="146"/>
      <c r="E2" s="15" t="s">
        <v>13</v>
      </c>
      <c r="F2" s="16"/>
      <c r="G2" s="16"/>
      <c r="H2" s="16"/>
      <c r="I2" s="22"/>
      <c r="J2" s="17"/>
      <c r="K2" s="81"/>
      <c r="L2" s="24" t="s">
        <v>139</v>
      </c>
      <c r="M2" s="16"/>
      <c r="N2" s="16"/>
      <c r="O2" s="23"/>
      <c r="P2" s="21"/>
      <c r="Q2" s="24" t="s">
        <v>140</v>
      </c>
      <c r="R2" s="16"/>
      <c r="S2" s="16"/>
      <c r="T2" s="16"/>
      <c r="U2" s="22"/>
      <c r="V2" s="23"/>
      <c r="W2" s="21"/>
      <c r="X2" s="147" t="s">
        <v>133</v>
      </c>
      <c r="Y2" s="148"/>
      <c r="Z2" s="128"/>
      <c r="AA2" s="15" t="s">
        <v>13</v>
      </c>
      <c r="AB2" s="16"/>
      <c r="AC2" s="16"/>
      <c r="AD2" s="16"/>
      <c r="AE2" s="22"/>
      <c r="AF2" s="17"/>
      <c r="AG2" s="81"/>
      <c r="AH2" s="24" t="s">
        <v>141</v>
      </c>
      <c r="AI2" s="16"/>
      <c r="AJ2" s="16"/>
      <c r="AK2" s="23"/>
      <c r="AL2" s="21"/>
      <c r="AM2" s="24" t="s">
        <v>140</v>
      </c>
      <c r="AN2" s="16"/>
      <c r="AO2" s="16"/>
      <c r="AP2" s="16"/>
      <c r="AQ2" s="22"/>
      <c r="AR2" s="23"/>
      <c r="AS2" s="12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9"/>
      <c r="L3" s="20" t="s">
        <v>5</v>
      </c>
      <c r="M3" s="20" t="s">
        <v>6</v>
      </c>
      <c r="N3" s="20" t="s">
        <v>55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9"/>
      <c r="AH3" s="20" t="s">
        <v>5</v>
      </c>
      <c r="AI3" s="20" t="s">
        <v>6</v>
      </c>
      <c r="AJ3" s="20" t="s">
        <v>55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1996</v>
      </c>
      <c r="C4" s="28" t="s">
        <v>56</v>
      </c>
      <c r="D4" s="151" t="s">
        <v>75</v>
      </c>
      <c r="E4" s="27">
        <v>25</v>
      </c>
      <c r="F4" s="27">
        <v>0</v>
      </c>
      <c r="G4" s="27">
        <v>11</v>
      </c>
      <c r="H4" s="28">
        <v>6</v>
      </c>
      <c r="I4" s="27">
        <v>59</v>
      </c>
      <c r="J4" s="32"/>
      <c r="K4" s="26"/>
      <c r="L4" s="76"/>
      <c r="M4" s="20"/>
      <c r="N4" s="20"/>
      <c r="O4" s="20"/>
      <c r="P4" s="26"/>
      <c r="Q4" s="27"/>
      <c r="R4" s="27"/>
      <c r="S4" s="28"/>
      <c r="T4" s="27"/>
      <c r="U4" s="27"/>
      <c r="V4" s="149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76"/>
      <c r="AI4" s="20"/>
      <c r="AJ4" s="20"/>
      <c r="AK4" s="20"/>
      <c r="AL4" s="26"/>
      <c r="AM4" s="27"/>
      <c r="AN4" s="27"/>
      <c r="AO4" s="28"/>
      <c r="AP4" s="27"/>
      <c r="AQ4" s="27"/>
      <c r="AR4" s="28"/>
      <c r="AS4" s="3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6"/>
      <c r="M5" s="20"/>
      <c r="N5" s="20"/>
      <c r="O5" s="20"/>
      <c r="P5" s="26"/>
      <c r="Q5" s="27"/>
      <c r="R5" s="27"/>
      <c r="S5" s="28"/>
      <c r="T5" s="27"/>
      <c r="U5" s="27"/>
      <c r="V5" s="28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76"/>
      <c r="AI5" s="20"/>
      <c r="AJ5" s="20"/>
      <c r="AK5" s="20"/>
      <c r="AL5" s="26"/>
      <c r="AM5" s="27"/>
      <c r="AN5" s="27"/>
      <c r="AO5" s="28"/>
      <c r="AP5" s="27"/>
      <c r="AQ5" s="27"/>
      <c r="AR5" s="28"/>
      <c r="AS5" s="3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2002</v>
      </c>
      <c r="C6" s="27" t="s">
        <v>38</v>
      </c>
      <c r="D6" s="34" t="s">
        <v>75</v>
      </c>
      <c r="E6" s="27">
        <v>21</v>
      </c>
      <c r="F6" s="27">
        <v>6</v>
      </c>
      <c r="G6" s="27">
        <v>15</v>
      </c>
      <c r="H6" s="27">
        <v>49</v>
      </c>
      <c r="I6" s="27">
        <v>165</v>
      </c>
      <c r="J6" s="32">
        <v>0.7857142857142857</v>
      </c>
      <c r="K6" s="30"/>
      <c r="L6" s="76"/>
      <c r="M6" s="27" t="s">
        <v>37</v>
      </c>
      <c r="N6" s="20" t="s">
        <v>136</v>
      </c>
      <c r="O6" s="27" t="s">
        <v>38</v>
      </c>
      <c r="Q6" s="27"/>
      <c r="R6" s="27"/>
      <c r="S6" s="28"/>
      <c r="T6" s="27"/>
      <c r="U6" s="27"/>
      <c r="V6" s="28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76"/>
      <c r="AI6" s="20"/>
      <c r="AJ6" s="20"/>
      <c r="AK6" s="20"/>
      <c r="AM6" s="27"/>
      <c r="AN6" s="27"/>
      <c r="AO6" s="28"/>
      <c r="AP6" s="27"/>
      <c r="AQ6" s="27"/>
      <c r="AR6" s="28"/>
      <c r="AS6" s="3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>
        <v>2003</v>
      </c>
      <c r="C7" s="28" t="s">
        <v>38</v>
      </c>
      <c r="D7" s="34" t="s">
        <v>75</v>
      </c>
      <c r="E7" s="27">
        <v>21</v>
      </c>
      <c r="F7" s="27">
        <v>6</v>
      </c>
      <c r="G7" s="27">
        <v>13</v>
      </c>
      <c r="H7" s="27">
        <v>32</v>
      </c>
      <c r="I7" s="27">
        <v>143</v>
      </c>
      <c r="J7" s="32">
        <v>0.7258883248730964</v>
      </c>
      <c r="K7" s="30"/>
      <c r="L7" s="76"/>
      <c r="M7" s="20" t="s">
        <v>35</v>
      </c>
      <c r="N7" s="20"/>
      <c r="O7" s="27" t="s">
        <v>36</v>
      </c>
      <c r="Q7" s="27"/>
      <c r="R7" s="27"/>
      <c r="S7" s="28"/>
      <c r="T7" s="27"/>
      <c r="U7" s="27"/>
      <c r="V7" s="28"/>
      <c r="W7" s="30"/>
      <c r="X7" s="27"/>
      <c r="Y7" s="31"/>
      <c r="Z7" s="34"/>
      <c r="AA7" s="27"/>
      <c r="AB7" s="27"/>
      <c r="AC7" s="27"/>
      <c r="AD7" s="28"/>
      <c r="AE7" s="27"/>
      <c r="AF7" s="32"/>
      <c r="AG7" s="30"/>
      <c r="AH7" s="76"/>
      <c r="AI7" s="20"/>
      <c r="AJ7" s="20"/>
      <c r="AK7" s="20"/>
      <c r="AM7" s="27"/>
      <c r="AN7" s="27"/>
      <c r="AO7" s="28"/>
      <c r="AP7" s="27"/>
      <c r="AQ7" s="27"/>
      <c r="AR7" s="28"/>
      <c r="AS7" s="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7"/>
      <c r="C8" s="31"/>
      <c r="D8" s="34"/>
      <c r="E8" s="27"/>
      <c r="F8" s="27"/>
      <c r="G8" s="27"/>
      <c r="H8" s="28"/>
      <c r="I8" s="27"/>
      <c r="J8" s="32"/>
      <c r="K8" s="30"/>
      <c r="L8" s="76"/>
      <c r="M8" s="20"/>
      <c r="N8" s="20"/>
      <c r="O8" s="20"/>
      <c r="Q8" s="27"/>
      <c r="R8" s="27"/>
      <c r="S8" s="28"/>
      <c r="T8" s="27"/>
      <c r="U8" s="27"/>
      <c r="V8" s="28"/>
      <c r="W8" s="30"/>
      <c r="X8" s="27"/>
      <c r="Y8" s="31"/>
      <c r="Z8" s="34"/>
      <c r="AA8" s="27"/>
      <c r="AB8" s="27"/>
      <c r="AC8" s="27"/>
      <c r="AD8" s="28"/>
      <c r="AE8" s="27"/>
      <c r="AF8" s="32"/>
      <c r="AG8" s="30"/>
      <c r="AH8" s="76"/>
      <c r="AI8" s="20"/>
      <c r="AJ8" s="20"/>
      <c r="AK8" s="20"/>
      <c r="AM8" s="27"/>
      <c r="AN8" s="27"/>
      <c r="AO8" s="28"/>
      <c r="AP8" s="27"/>
      <c r="AQ8" s="27"/>
      <c r="AR8" s="28"/>
      <c r="AS8" s="3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7"/>
      <c r="C9" s="31"/>
      <c r="D9" s="34"/>
      <c r="E9" s="27"/>
      <c r="F9" s="27"/>
      <c r="G9" s="27"/>
      <c r="H9" s="28"/>
      <c r="I9" s="27"/>
      <c r="J9" s="32"/>
      <c r="K9" s="30"/>
      <c r="L9" s="76"/>
      <c r="M9" s="20"/>
      <c r="N9" s="20"/>
      <c r="O9" s="20"/>
      <c r="Q9" s="5"/>
      <c r="R9" s="27"/>
      <c r="S9" s="28"/>
      <c r="T9" s="27"/>
      <c r="U9" s="27"/>
      <c r="V9" s="28"/>
      <c r="W9" s="30"/>
      <c r="X9" s="27">
        <v>2005</v>
      </c>
      <c r="Y9" s="27" t="s">
        <v>136</v>
      </c>
      <c r="Z9" s="34" t="s">
        <v>137</v>
      </c>
      <c r="AA9" s="27">
        <v>1</v>
      </c>
      <c r="AB9" s="27">
        <v>0</v>
      </c>
      <c r="AC9" s="27">
        <v>2</v>
      </c>
      <c r="AD9" s="27">
        <v>2</v>
      </c>
      <c r="AE9" s="27">
        <v>8</v>
      </c>
      <c r="AF9" s="29">
        <v>0.8</v>
      </c>
      <c r="AG9" s="26">
        <v>10</v>
      </c>
      <c r="AH9" s="76"/>
      <c r="AI9" s="20"/>
      <c r="AJ9" s="20"/>
      <c r="AK9" s="20"/>
      <c r="AM9" s="5"/>
      <c r="AN9" s="27"/>
      <c r="AO9" s="28"/>
      <c r="AP9" s="27"/>
      <c r="AQ9" s="27"/>
      <c r="AR9" s="28"/>
      <c r="AS9" s="3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7"/>
      <c r="C10" s="31"/>
      <c r="D10" s="34"/>
      <c r="E10" s="27"/>
      <c r="F10" s="27"/>
      <c r="G10" s="27"/>
      <c r="H10" s="28"/>
      <c r="I10" s="27"/>
      <c r="J10" s="32"/>
      <c r="K10" s="30"/>
      <c r="L10" s="76"/>
      <c r="M10" s="20"/>
      <c r="N10" s="20"/>
      <c r="O10" s="20"/>
      <c r="Q10" s="5"/>
      <c r="R10" s="27"/>
      <c r="S10" s="28"/>
      <c r="T10" s="27"/>
      <c r="U10" s="27"/>
      <c r="V10" s="28"/>
      <c r="W10" s="30"/>
      <c r="X10" s="27"/>
      <c r="Y10" s="31"/>
      <c r="Z10" s="34"/>
      <c r="AA10" s="27"/>
      <c r="AB10" s="27"/>
      <c r="AC10" s="27"/>
      <c r="AD10" s="28"/>
      <c r="AE10" s="27"/>
      <c r="AF10" s="32"/>
      <c r="AG10" s="30"/>
      <c r="AH10" s="76"/>
      <c r="AI10" s="20"/>
      <c r="AJ10" s="20"/>
      <c r="AK10" s="20"/>
      <c r="AM10" s="5"/>
      <c r="AN10" s="27"/>
      <c r="AO10" s="28"/>
      <c r="AP10" s="27"/>
      <c r="AQ10" s="27"/>
      <c r="AR10" s="28"/>
      <c r="AS10" s="3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7"/>
      <c r="C11" s="31"/>
      <c r="D11" s="34"/>
      <c r="E11" s="27"/>
      <c r="F11" s="27"/>
      <c r="G11" s="27"/>
      <c r="H11" s="28"/>
      <c r="I11" s="27"/>
      <c r="J11" s="32"/>
      <c r="K11" s="30"/>
      <c r="L11" s="76"/>
      <c r="M11" s="20"/>
      <c r="N11" s="20"/>
      <c r="O11" s="20"/>
      <c r="Q11" s="5"/>
      <c r="R11" s="27"/>
      <c r="S11" s="28"/>
      <c r="T11" s="27"/>
      <c r="U11" s="27"/>
      <c r="V11" s="28"/>
      <c r="W11" s="30"/>
      <c r="X11" s="27">
        <v>2010</v>
      </c>
      <c r="Y11" s="27" t="s">
        <v>40</v>
      </c>
      <c r="Z11" s="34" t="s">
        <v>138</v>
      </c>
      <c r="AA11" s="27">
        <v>1</v>
      </c>
      <c r="AB11" s="27">
        <v>0</v>
      </c>
      <c r="AC11" s="27">
        <v>1</v>
      </c>
      <c r="AD11" s="27">
        <v>0</v>
      </c>
      <c r="AE11" s="27">
        <v>2</v>
      </c>
      <c r="AF11" s="29">
        <v>0.2</v>
      </c>
      <c r="AG11" s="26">
        <v>10</v>
      </c>
      <c r="AH11" s="76"/>
      <c r="AI11" s="20"/>
      <c r="AJ11" s="20"/>
      <c r="AK11" s="20"/>
      <c r="AM11" s="5"/>
      <c r="AN11" s="27"/>
      <c r="AO11" s="28"/>
      <c r="AP11" s="27"/>
      <c r="AQ11" s="27"/>
      <c r="AR11" s="28"/>
      <c r="AS11" s="3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65" t="s">
        <v>135</v>
      </c>
      <c r="C12" s="66"/>
      <c r="D12" s="64"/>
      <c r="E12" s="67">
        <f>SUM(E4:E11)</f>
        <v>67</v>
      </c>
      <c r="F12" s="67">
        <f>SUM(F4:F11)</f>
        <v>12</v>
      </c>
      <c r="G12" s="67">
        <f>SUM(G4:G11)</f>
        <v>39</v>
      </c>
      <c r="H12" s="67">
        <f>SUM(H4:H11)</f>
        <v>87</v>
      </c>
      <c r="I12" s="67">
        <f>SUM(I4:I11)</f>
        <v>367</v>
      </c>
      <c r="J12" s="134">
        <v>0</v>
      </c>
      <c r="K12" s="81">
        <f>SUM(K4:K11)</f>
        <v>0</v>
      </c>
      <c r="L12" s="24"/>
      <c r="M12" s="22"/>
      <c r="N12" s="85"/>
      <c r="O12" s="86"/>
      <c r="P12" s="26"/>
      <c r="Q12" s="67">
        <f>SUM(Q4:Q11)</f>
        <v>0</v>
      </c>
      <c r="R12" s="67">
        <f>SUM(R4:R11)</f>
        <v>0</v>
      </c>
      <c r="S12" s="67">
        <f>SUM(S4:S11)</f>
        <v>0</v>
      </c>
      <c r="T12" s="67">
        <f>SUM(T4:T11)</f>
        <v>0</v>
      </c>
      <c r="U12" s="67">
        <f>SUM(U4:U11)</f>
        <v>0</v>
      </c>
      <c r="V12" s="36">
        <v>0</v>
      </c>
      <c r="W12" s="81">
        <f>SUM(W4:W11)</f>
        <v>0</v>
      </c>
      <c r="X12" s="18" t="s">
        <v>135</v>
      </c>
      <c r="Y12" s="19"/>
      <c r="Z12" s="17"/>
      <c r="AA12" s="67">
        <f>SUM(AA4:AA11)</f>
        <v>2</v>
      </c>
      <c r="AB12" s="67">
        <f>SUM(AB4:AB11)</f>
        <v>0</v>
      </c>
      <c r="AC12" s="67">
        <f>SUM(AC4:AC11)</f>
        <v>3</v>
      </c>
      <c r="AD12" s="67">
        <f>SUM(AD4:AD11)</f>
        <v>2</v>
      </c>
      <c r="AE12" s="67">
        <f>SUM(AE4:AE11)</f>
        <v>10</v>
      </c>
      <c r="AF12" s="134">
        <f>PRODUCT(AE12/AG12)</f>
        <v>0.5</v>
      </c>
      <c r="AG12" s="81">
        <f>SUM(AG4:AG11)</f>
        <v>20</v>
      </c>
      <c r="AH12" s="24"/>
      <c r="AI12" s="22"/>
      <c r="AJ12" s="85"/>
      <c r="AK12" s="86"/>
      <c r="AL12" s="26"/>
      <c r="AM12" s="67">
        <f>SUM(AM4:AM11)</f>
        <v>0</v>
      </c>
      <c r="AN12" s="67">
        <f>SUM(AN4:AN11)</f>
        <v>0</v>
      </c>
      <c r="AO12" s="67">
        <f>SUM(AO4:AO11)</f>
        <v>0</v>
      </c>
      <c r="AP12" s="67">
        <f>SUM(AP4:AP11)</f>
        <v>0</v>
      </c>
      <c r="AQ12" s="67">
        <f>SUM(AQ4:AQ11)</f>
        <v>0</v>
      </c>
      <c r="AR12" s="36">
        <v>0</v>
      </c>
      <c r="AS12" s="129">
        <f>SUM(AS4:AS11)</f>
        <v>0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30"/>
      <c r="L13" s="26"/>
      <c r="M13" s="26"/>
      <c r="N13" s="26"/>
      <c r="O13" s="26"/>
      <c r="P13" s="38"/>
      <c r="Q13" s="38"/>
      <c r="R13" s="40"/>
      <c r="S13" s="38"/>
      <c r="T13" s="38"/>
      <c r="U13" s="26"/>
      <c r="V13" s="26"/>
      <c r="W13" s="30"/>
      <c r="X13" s="38"/>
      <c r="Y13" s="38"/>
      <c r="Z13" s="38"/>
      <c r="AA13" s="38"/>
      <c r="AB13" s="38"/>
      <c r="AC13" s="38"/>
      <c r="AD13" s="38"/>
      <c r="AE13" s="38"/>
      <c r="AF13" s="39"/>
      <c r="AG13" s="30"/>
      <c r="AH13" s="26"/>
      <c r="AI13" s="26"/>
      <c r="AJ13" s="26"/>
      <c r="AK13" s="26"/>
      <c r="AL13" s="38"/>
      <c r="AM13" s="38"/>
      <c r="AN13" s="40"/>
      <c r="AO13" s="38"/>
      <c r="AP13" s="38"/>
      <c r="AQ13" s="26"/>
      <c r="AR13" s="26"/>
      <c r="AS13" s="30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38" t="s">
        <v>134</v>
      </c>
      <c r="C14" s="139"/>
      <c r="D14" s="140"/>
      <c r="E14" s="17" t="s">
        <v>3</v>
      </c>
      <c r="F14" s="20" t="s">
        <v>8</v>
      </c>
      <c r="G14" s="17" t="s">
        <v>5</v>
      </c>
      <c r="H14" s="20" t="s">
        <v>6</v>
      </c>
      <c r="I14" s="20" t="s">
        <v>17</v>
      </c>
      <c r="J14" s="20" t="s">
        <v>22</v>
      </c>
      <c r="K14" s="26"/>
      <c r="L14" s="20" t="s">
        <v>27</v>
      </c>
      <c r="M14" s="20" t="s">
        <v>28</v>
      </c>
      <c r="N14" s="20" t="s">
        <v>142</v>
      </c>
      <c r="O14" s="20" t="s">
        <v>143</v>
      </c>
      <c r="Q14" s="40"/>
      <c r="R14" s="40" t="s">
        <v>42</v>
      </c>
      <c r="S14" s="40"/>
      <c r="T14" s="38" t="s">
        <v>89</v>
      </c>
      <c r="U14" s="26"/>
      <c r="V14" s="30"/>
      <c r="W14" s="30"/>
      <c r="X14" s="137"/>
      <c r="Y14" s="137"/>
      <c r="Z14" s="137"/>
      <c r="AA14" s="137"/>
      <c r="AB14" s="137"/>
      <c r="AC14" s="38"/>
      <c r="AD14" s="38"/>
      <c r="AE14" s="38"/>
      <c r="AF14" s="38"/>
      <c r="AG14" s="38"/>
      <c r="AH14" s="38"/>
      <c r="AI14" s="38"/>
      <c r="AJ14" s="38"/>
      <c r="AK14" s="38"/>
      <c r="AM14" s="30"/>
      <c r="AN14" s="137"/>
      <c r="AO14" s="137"/>
      <c r="AP14" s="137"/>
      <c r="AQ14" s="137"/>
      <c r="AR14" s="137"/>
      <c r="AS14" s="137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43" t="s">
        <v>12</v>
      </c>
      <c r="C15" s="14"/>
      <c r="D15" s="45"/>
      <c r="E15" s="141">
        <v>502</v>
      </c>
      <c r="F15" s="141">
        <v>19</v>
      </c>
      <c r="G15" s="141">
        <v>134</v>
      </c>
      <c r="H15" s="141">
        <v>311</v>
      </c>
      <c r="I15" s="141">
        <v>2099</v>
      </c>
      <c r="J15" s="150">
        <v>0.59</v>
      </c>
      <c r="K15" s="38">
        <f>PRODUCT(I15/J15)</f>
        <v>3557.6271186440681</v>
      </c>
      <c r="L15" s="142">
        <f>PRODUCT((F15+G15)/E15)</f>
        <v>0.30478087649402391</v>
      </c>
      <c r="M15" s="142">
        <f>PRODUCT(H15/E15)</f>
        <v>0.61952191235059761</v>
      </c>
      <c r="N15" s="142">
        <f>PRODUCT((F15+G15+H15)/E15)</f>
        <v>0.92430278884462147</v>
      </c>
      <c r="O15" s="142">
        <f>PRODUCT(I15/E15)</f>
        <v>4.1812749003984067</v>
      </c>
      <c r="Q15" s="40"/>
      <c r="R15" s="40"/>
      <c r="S15" s="40"/>
      <c r="T15" s="38" t="s">
        <v>76</v>
      </c>
      <c r="U15" s="38"/>
      <c r="V15" s="38"/>
      <c r="W15" s="38"/>
      <c r="X15" s="40"/>
      <c r="Y15" s="40"/>
      <c r="Z15" s="40"/>
      <c r="AA15" s="40"/>
      <c r="AB15" s="40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40"/>
      <c r="AO15" s="40"/>
      <c r="AP15" s="40"/>
      <c r="AQ15" s="40"/>
      <c r="AR15" s="40"/>
      <c r="AS15" s="40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31" t="s">
        <v>78</v>
      </c>
      <c r="C16" s="132"/>
      <c r="D16" s="133"/>
      <c r="E16" s="141">
        <f>PRODUCT(E12+Q12)</f>
        <v>67</v>
      </c>
      <c r="F16" s="141">
        <f>PRODUCT(F12+R12)</f>
        <v>12</v>
      </c>
      <c r="G16" s="141">
        <f>PRODUCT(G12+S12)</f>
        <v>39</v>
      </c>
      <c r="H16" s="141">
        <f>PRODUCT(H12+T12)</f>
        <v>87</v>
      </c>
      <c r="I16" s="141">
        <f>PRODUCT(I12+U12)</f>
        <v>367</v>
      </c>
      <c r="J16" s="150"/>
      <c r="K16" s="38">
        <f>PRODUCT(K12+W12)</f>
        <v>0</v>
      </c>
      <c r="L16" s="142">
        <f>PRODUCT((F16+G16)/E16)</f>
        <v>0.76119402985074625</v>
      </c>
      <c r="M16" s="142">
        <f>PRODUCT(H16/E16)</f>
        <v>1.2985074626865671</v>
      </c>
      <c r="N16" s="142">
        <f>PRODUCT((F16+G16+H16)/E16)</f>
        <v>2.0597014925373136</v>
      </c>
      <c r="O16" s="142">
        <f>PRODUCT(I16/E16)</f>
        <v>5.4776119402985071</v>
      </c>
      <c r="Q16" s="40"/>
      <c r="R16" s="40"/>
      <c r="S16" s="40"/>
      <c r="T16" s="38" t="s">
        <v>90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35" t="s">
        <v>133</v>
      </c>
      <c r="C17" s="136"/>
      <c r="D17" s="130"/>
      <c r="E17" s="141">
        <f>PRODUCT(AA12+AM12)</f>
        <v>2</v>
      </c>
      <c r="F17" s="141">
        <f>PRODUCT(AB12+AN12)</f>
        <v>0</v>
      </c>
      <c r="G17" s="141">
        <f>PRODUCT(AC12+AO12)</f>
        <v>3</v>
      </c>
      <c r="H17" s="141">
        <f>PRODUCT(AD12+AP12)</f>
        <v>2</v>
      </c>
      <c r="I17" s="141">
        <f>PRODUCT(AE12+AQ12)</f>
        <v>10</v>
      </c>
      <c r="J17" s="150">
        <f>PRODUCT(I17/K17)</f>
        <v>0.5</v>
      </c>
      <c r="K17" s="26">
        <f>PRODUCT(AG12+AS12)</f>
        <v>20</v>
      </c>
      <c r="L17" s="142">
        <f>PRODUCT((F17+G17)/E17)</f>
        <v>1.5</v>
      </c>
      <c r="M17" s="142">
        <f>PRODUCT(H17/E17)</f>
        <v>1</v>
      </c>
      <c r="N17" s="142">
        <f>PRODUCT((F17+G17+H17)/E17)</f>
        <v>2.5</v>
      </c>
      <c r="O17" s="142">
        <f>PRODUCT(I17/E17)</f>
        <v>5</v>
      </c>
      <c r="Q17" s="40"/>
      <c r="R17" s="40"/>
      <c r="S17" s="38"/>
      <c r="T17" s="38"/>
      <c r="U17" s="26"/>
      <c r="V17" s="26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26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43" t="s">
        <v>135</v>
      </c>
      <c r="C18" s="144"/>
      <c r="D18" s="145"/>
      <c r="E18" s="141">
        <f>SUM(E15:E17)</f>
        <v>571</v>
      </c>
      <c r="F18" s="141">
        <f t="shared" ref="F18:I18" si="0">SUM(F15:F17)</f>
        <v>31</v>
      </c>
      <c r="G18" s="141">
        <f t="shared" si="0"/>
        <v>176</v>
      </c>
      <c r="H18" s="141">
        <f t="shared" si="0"/>
        <v>400</v>
      </c>
      <c r="I18" s="141">
        <f t="shared" si="0"/>
        <v>2476</v>
      </c>
      <c r="J18" s="150"/>
      <c r="K18" s="38">
        <f>SUM(K15:K17)</f>
        <v>3577.6271186440681</v>
      </c>
      <c r="L18" s="142">
        <f>PRODUCT((F18+G18)/E18)</f>
        <v>0.36252189141856395</v>
      </c>
      <c r="M18" s="142">
        <f>PRODUCT(H18/E18)</f>
        <v>0.70052539404553416</v>
      </c>
      <c r="N18" s="142">
        <f>PRODUCT((F18+G18+H18)/E18)</f>
        <v>1.063047285464098</v>
      </c>
      <c r="O18" s="142">
        <f>PRODUCT(I18/E18)</f>
        <v>4.336252189141856</v>
      </c>
      <c r="Q18" s="26"/>
      <c r="R18" s="26"/>
      <c r="S18" s="26"/>
      <c r="T18" s="26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26"/>
      <c r="F19" s="26"/>
      <c r="G19" s="26"/>
      <c r="H19" s="26"/>
      <c r="I19" s="26"/>
      <c r="J19" s="38"/>
      <c r="K19" s="38"/>
      <c r="L19" s="26"/>
      <c r="M19" s="26"/>
      <c r="N19" s="26"/>
      <c r="O19" s="26"/>
      <c r="P19" s="38"/>
      <c r="Q19" s="38"/>
      <c r="R19" s="38"/>
      <c r="S19" s="38"/>
      <c r="T19" s="26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26"/>
      <c r="U167" s="26"/>
      <c r="V167" s="26"/>
      <c r="AC167" s="38"/>
      <c r="AD167" s="38"/>
      <c r="AH167" s="38"/>
      <c r="AI167" s="38"/>
      <c r="AJ167" s="38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26"/>
      <c r="U168" s="26"/>
      <c r="V168" s="26"/>
      <c r="AC168" s="38"/>
      <c r="AD168" s="38"/>
      <c r="AH168" s="38"/>
      <c r="AI168" s="38"/>
      <c r="AJ168" s="38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26"/>
      <c r="U169" s="26"/>
      <c r="V169" s="26"/>
      <c r="AC169" s="38"/>
      <c r="AD169" s="38"/>
      <c r="AH169" s="38"/>
      <c r="AI169" s="38"/>
      <c r="AJ169" s="38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26"/>
      <c r="U170" s="26"/>
      <c r="V170" s="26"/>
      <c r="AC170" s="38"/>
      <c r="AD170" s="38"/>
      <c r="AH170" s="38"/>
      <c r="AI170" s="38"/>
      <c r="AJ170" s="38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26"/>
      <c r="U171" s="26"/>
      <c r="V171" s="26"/>
      <c r="AC171" s="38"/>
      <c r="AD171" s="38"/>
      <c r="AH171" s="38"/>
      <c r="AI171" s="38"/>
      <c r="AJ171" s="38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6"/>
      <c r="R172" s="26"/>
      <c r="S172" s="26"/>
      <c r="T172" s="26"/>
      <c r="U172" s="26"/>
      <c r="V172" s="26"/>
      <c r="AC172" s="38"/>
      <c r="AD172" s="38"/>
      <c r="AH172" s="38"/>
      <c r="AI172" s="38"/>
      <c r="AJ172" s="38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6"/>
      <c r="R173" s="26"/>
      <c r="S173" s="26"/>
      <c r="T173" s="26"/>
      <c r="U173" s="26"/>
      <c r="V173" s="26"/>
      <c r="AC173" s="38"/>
      <c r="AD173" s="38"/>
      <c r="AH173" s="38"/>
      <c r="AI173" s="38"/>
      <c r="AJ173" s="38"/>
      <c r="AK173" s="38"/>
      <c r="AL173" s="26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6"/>
      <c r="R174" s="26"/>
      <c r="S174" s="26"/>
      <c r="T174" s="26"/>
      <c r="U174" s="26"/>
      <c r="V174" s="26"/>
      <c r="AC174" s="38"/>
      <c r="AD174" s="38"/>
      <c r="AH174" s="38"/>
      <c r="AI174" s="38"/>
      <c r="AJ174" s="38"/>
      <c r="AK174" s="38"/>
      <c r="AL174" s="26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6"/>
      <c r="R175" s="26"/>
      <c r="S175" s="26"/>
      <c r="T175" s="26"/>
      <c r="U175" s="26"/>
      <c r="V175" s="26"/>
      <c r="AC175" s="38"/>
      <c r="AD175" s="38"/>
      <c r="AH175" s="38"/>
      <c r="AI175" s="38"/>
      <c r="AJ175" s="38"/>
      <c r="AK175" s="38"/>
      <c r="AL175" s="26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26"/>
      <c r="U176" s="26"/>
      <c r="V176" s="26"/>
      <c r="AH176" s="38"/>
      <c r="AI176" s="38"/>
      <c r="AJ176" s="38"/>
      <c r="AK176" s="38"/>
      <c r="AL176" s="26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38" ht="14.25" x14ac:dyDescent="0.2">
      <c r="L177"/>
      <c r="M177"/>
      <c r="N177"/>
      <c r="O177"/>
      <c r="P177"/>
      <c r="Q177" s="26"/>
      <c r="R177" s="26"/>
      <c r="S177" s="26"/>
      <c r="T177" s="26"/>
      <c r="U177" s="26"/>
      <c r="V177" s="26"/>
      <c r="AH177" s="38"/>
      <c r="AI177" s="38"/>
      <c r="AJ177" s="38"/>
      <c r="AK177" s="38"/>
      <c r="AL177" s="26"/>
    </row>
    <row r="178" spans="12:38" ht="14.25" x14ac:dyDescent="0.2">
      <c r="L178"/>
      <c r="M178"/>
      <c r="N178"/>
      <c r="O178"/>
      <c r="P178"/>
      <c r="Q178" s="26"/>
      <c r="R178" s="26"/>
      <c r="S178" s="26"/>
      <c r="T178" s="26"/>
      <c r="U178" s="26"/>
      <c r="V178" s="26"/>
      <c r="AH178" s="38"/>
      <c r="AI178" s="38"/>
      <c r="AJ178" s="38"/>
      <c r="AK178" s="38"/>
      <c r="AL178" s="26"/>
    </row>
    <row r="179" spans="12:38" ht="14.25" x14ac:dyDescent="0.2">
      <c r="L179"/>
      <c r="M179"/>
      <c r="N179"/>
      <c r="O179"/>
      <c r="P179"/>
      <c r="Q179" s="26"/>
      <c r="R179" s="26"/>
      <c r="S179" s="26"/>
      <c r="T179" s="26"/>
      <c r="U179" s="26"/>
      <c r="V179" s="26"/>
      <c r="AH179" s="38"/>
      <c r="AI179" s="38"/>
      <c r="AJ179" s="38"/>
      <c r="AK179" s="38"/>
      <c r="AL179" s="26"/>
    </row>
    <row r="180" spans="12:38" ht="14.25" x14ac:dyDescent="0.2">
      <c r="L180" s="26"/>
      <c r="M180" s="26"/>
      <c r="N180" s="26"/>
      <c r="O180" s="26"/>
      <c r="P180" s="26"/>
      <c r="AH180" s="38"/>
      <c r="AI180" s="38"/>
      <c r="AJ180" s="38"/>
      <c r="AK180" s="38"/>
      <c r="AL180" s="26"/>
    </row>
    <row r="181" spans="12:38" ht="14.25" x14ac:dyDescent="0.2">
      <c r="L181" s="26"/>
      <c r="M181" s="26"/>
      <c r="N181" s="26"/>
      <c r="O181" s="26"/>
      <c r="P181" s="26"/>
      <c r="AH181" s="38"/>
      <c r="AI181" s="38"/>
      <c r="AJ181" s="38"/>
      <c r="AK181" s="38"/>
      <c r="AL181" s="26"/>
    </row>
    <row r="182" spans="12:38" ht="14.25" x14ac:dyDescent="0.2">
      <c r="L182" s="26"/>
      <c r="M182" s="26"/>
      <c r="N182" s="26"/>
      <c r="O182" s="26"/>
      <c r="P182" s="26"/>
      <c r="AH182" s="38"/>
      <c r="AI182" s="38"/>
      <c r="AJ182" s="38"/>
      <c r="AK182" s="38"/>
      <c r="AL182" s="26"/>
    </row>
    <row r="183" spans="12:38" ht="14.25" x14ac:dyDescent="0.2">
      <c r="L183" s="26"/>
      <c r="M183" s="26"/>
      <c r="N183" s="26"/>
      <c r="O183" s="26"/>
      <c r="P183" s="26"/>
      <c r="AH183" s="26"/>
      <c r="AI183" s="26"/>
      <c r="AJ183" s="26"/>
      <c r="AK183" s="26"/>
      <c r="AL183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2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2" style="61" customWidth="1"/>
    <col min="3" max="3" width="21.5703125" style="60" customWidth="1"/>
    <col min="4" max="4" width="10.5703125" style="79" customWidth="1"/>
    <col min="5" max="5" width="8" style="79" customWidth="1"/>
    <col min="6" max="6" width="0.7109375" style="30" customWidth="1"/>
    <col min="7" max="11" width="5.28515625" style="60" customWidth="1"/>
    <col min="12" max="12" width="7.28515625" style="60" customWidth="1"/>
    <col min="13" max="21" width="5.28515625" style="60" customWidth="1"/>
    <col min="22" max="22" width="9" style="60" customWidth="1"/>
    <col min="23" max="23" width="20.28515625" style="79" customWidth="1"/>
    <col min="24" max="24" width="9.7109375" style="60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0"/>
      <c r="B1" s="80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35"/>
      <c r="Y1" s="72"/>
      <c r="Z1" s="72"/>
      <c r="AA1" s="72"/>
      <c r="AB1" s="72"/>
      <c r="AC1" s="72"/>
      <c r="AD1" s="72"/>
    </row>
    <row r="2" spans="1:30" ht="15.75" x14ac:dyDescent="0.25">
      <c r="A2" s="10"/>
      <c r="B2" s="109" t="s">
        <v>85</v>
      </c>
      <c r="C2" s="101" t="s">
        <v>86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74</v>
      </c>
      <c r="C3" s="24" t="s">
        <v>43</v>
      </c>
      <c r="D3" s="65" t="s">
        <v>44</v>
      </c>
      <c r="E3" s="68" t="s">
        <v>1</v>
      </c>
      <c r="F3" s="26"/>
      <c r="G3" s="67" t="s">
        <v>45</v>
      </c>
      <c r="H3" s="64" t="s">
        <v>46</v>
      </c>
      <c r="I3" s="64" t="s">
        <v>32</v>
      </c>
      <c r="J3" s="19" t="s">
        <v>47</v>
      </c>
      <c r="K3" s="66" t="s">
        <v>48</v>
      </c>
      <c r="L3" s="66" t="s">
        <v>49</v>
      </c>
      <c r="M3" s="67" t="s">
        <v>50</v>
      </c>
      <c r="N3" s="67" t="s">
        <v>31</v>
      </c>
      <c r="O3" s="64" t="s">
        <v>51</v>
      </c>
      <c r="P3" s="67" t="s">
        <v>46</v>
      </c>
      <c r="Q3" s="67" t="s">
        <v>17</v>
      </c>
      <c r="R3" s="67">
        <v>1</v>
      </c>
      <c r="S3" s="67">
        <v>2</v>
      </c>
      <c r="T3" s="67">
        <v>3</v>
      </c>
      <c r="U3" s="67" t="s">
        <v>52</v>
      </c>
      <c r="V3" s="19" t="s">
        <v>22</v>
      </c>
      <c r="W3" s="18" t="s">
        <v>53</v>
      </c>
      <c r="X3" s="18" t="s">
        <v>54</v>
      </c>
      <c r="Y3" s="72"/>
      <c r="Z3" s="72"/>
      <c r="AA3" s="72"/>
      <c r="AB3" s="72"/>
      <c r="AC3" s="72"/>
      <c r="AD3" s="72"/>
    </row>
    <row r="4" spans="1:30" x14ac:dyDescent="0.25">
      <c r="A4" s="25"/>
      <c r="B4" s="91" t="s">
        <v>102</v>
      </c>
      <c r="C4" s="92" t="s">
        <v>103</v>
      </c>
      <c r="D4" s="73" t="s">
        <v>71</v>
      </c>
      <c r="E4" s="93" t="s">
        <v>73</v>
      </c>
      <c r="F4" s="75"/>
      <c r="G4" s="74"/>
      <c r="H4" s="94"/>
      <c r="I4" s="74">
        <v>1</v>
      </c>
      <c r="J4" s="95"/>
      <c r="K4" s="95"/>
      <c r="L4" s="95"/>
      <c r="M4" s="95">
        <v>1</v>
      </c>
      <c r="N4" s="74"/>
      <c r="O4" s="94"/>
      <c r="P4" s="74"/>
      <c r="Q4" s="94"/>
      <c r="R4" s="94"/>
      <c r="S4" s="94"/>
      <c r="T4" s="94"/>
      <c r="U4" s="94"/>
      <c r="V4" s="96"/>
      <c r="W4" s="73" t="s">
        <v>104</v>
      </c>
      <c r="X4" s="74">
        <v>325</v>
      </c>
      <c r="Y4" s="72"/>
      <c r="Z4" s="72"/>
      <c r="AA4" s="72"/>
      <c r="AB4" s="72"/>
      <c r="AC4" s="72"/>
      <c r="AD4" s="72"/>
    </row>
    <row r="5" spans="1:30" x14ac:dyDescent="0.25">
      <c r="A5" s="25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72"/>
      <c r="Z5" s="72"/>
      <c r="AA5" s="72"/>
      <c r="AB5" s="72"/>
      <c r="AC5" s="72"/>
      <c r="AD5" s="72"/>
    </row>
    <row r="6" spans="1:30" x14ac:dyDescent="0.25">
      <c r="A6" s="25"/>
      <c r="B6" s="77"/>
      <c r="C6" s="38"/>
      <c r="D6" s="77"/>
      <c r="E6" s="78"/>
      <c r="G6" s="38"/>
      <c r="H6" s="40"/>
      <c r="I6" s="38"/>
      <c r="J6" s="26"/>
      <c r="K6" s="26"/>
      <c r="L6" s="26"/>
      <c r="M6" s="38"/>
      <c r="N6" s="38"/>
      <c r="O6" s="38"/>
      <c r="P6" s="38"/>
      <c r="Q6" s="38"/>
      <c r="R6" s="38"/>
      <c r="S6" s="38"/>
      <c r="T6" s="38"/>
      <c r="U6" s="38"/>
      <c r="V6" s="38"/>
      <c r="W6" s="77"/>
      <c r="X6" s="38"/>
      <c r="Y6" s="72"/>
      <c r="Z6" s="72"/>
      <c r="AA6" s="72"/>
      <c r="AB6" s="72"/>
      <c r="AC6" s="72"/>
      <c r="AD6" s="72"/>
    </row>
    <row r="7" spans="1:30" x14ac:dyDescent="0.25">
      <c r="A7" s="25"/>
      <c r="B7" s="77"/>
      <c r="C7" s="38"/>
      <c r="D7" s="77"/>
      <c r="E7" s="78"/>
      <c r="G7" s="38"/>
      <c r="H7" s="40"/>
      <c r="I7" s="38"/>
      <c r="J7" s="26"/>
      <c r="K7" s="26"/>
      <c r="L7" s="26"/>
      <c r="M7" s="38"/>
      <c r="N7" s="38"/>
      <c r="O7" s="38"/>
      <c r="P7" s="38"/>
      <c r="Q7" s="38"/>
      <c r="R7" s="38"/>
      <c r="S7" s="38"/>
      <c r="T7" s="38"/>
      <c r="U7" s="38"/>
      <c r="V7" s="38"/>
      <c r="W7" s="77"/>
      <c r="X7" s="38"/>
      <c r="Y7" s="72"/>
      <c r="Z7" s="72"/>
      <c r="AA7" s="72"/>
      <c r="AB7" s="72"/>
      <c r="AC7" s="72"/>
      <c r="AD7" s="72"/>
    </row>
    <row r="8" spans="1:30" x14ac:dyDescent="0.25">
      <c r="A8" s="25"/>
      <c r="B8" s="77"/>
      <c r="C8" s="38"/>
      <c r="D8" s="77"/>
      <c r="E8" s="78"/>
      <c r="G8" s="38"/>
      <c r="H8" s="40"/>
      <c r="I8" s="38"/>
      <c r="J8" s="26"/>
      <c r="K8" s="26"/>
      <c r="L8" s="26"/>
      <c r="M8" s="38"/>
      <c r="N8" s="38"/>
      <c r="O8" s="38"/>
      <c r="P8" s="38"/>
      <c r="Q8" s="38"/>
      <c r="R8" s="38"/>
      <c r="S8" s="38"/>
      <c r="T8" s="38"/>
      <c r="U8" s="38"/>
      <c r="V8" s="38"/>
      <c r="W8" s="77"/>
      <c r="X8" s="38"/>
      <c r="Y8" s="72"/>
      <c r="Z8" s="72"/>
      <c r="AA8" s="72"/>
      <c r="AB8" s="72"/>
      <c r="AC8" s="72"/>
      <c r="AD8" s="72"/>
    </row>
    <row r="9" spans="1:30" x14ac:dyDescent="0.25">
      <c r="A9" s="25"/>
      <c r="B9" s="77"/>
      <c r="C9" s="38"/>
      <c r="D9" s="77"/>
      <c r="E9" s="78"/>
      <c r="G9" s="38"/>
      <c r="H9" s="40"/>
      <c r="I9" s="38"/>
      <c r="J9" s="26"/>
      <c r="K9" s="26"/>
      <c r="L9" s="26"/>
      <c r="M9" s="38"/>
      <c r="N9" s="38"/>
      <c r="O9" s="38"/>
      <c r="P9" s="38"/>
      <c r="Q9" s="38"/>
      <c r="R9" s="38"/>
      <c r="S9" s="38"/>
      <c r="T9" s="38"/>
      <c r="U9" s="38"/>
      <c r="V9" s="38"/>
      <c r="W9" s="77"/>
      <c r="X9" s="38"/>
      <c r="Y9" s="72"/>
      <c r="Z9" s="72"/>
      <c r="AA9" s="72"/>
      <c r="AB9" s="72"/>
      <c r="AC9" s="72"/>
      <c r="AD9" s="72"/>
    </row>
    <row r="10" spans="1:30" x14ac:dyDescent="0.25">
      <c r="A10" s="25"/>
      <c r="B10" s="77"/>
      <c r="C10" s="38"/>
      <c r="D10" s="77"/>
      <c r="E10" s="78"/>
      <c r="G10" s="38"/>
      <c r="H10" s="40"/>
      <c r="I10" s="38"/>
      <c r="J10" s="26"/>
      <c r="K10" s="26"/>
      <c r="L10" s="26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77"/>
      <c r="X10" s="38"/>
      <c r="Y10" s="72"/>
      <c r="Z10" s="72"/>
      <c r="AA10" s="72"/>
      <c r="AB10" s="72"/>
      <c r="AC10" s="72"/>
      <c r="AD10" s="72"/>
    </row>
    <row r="11" spans="1:30" x14ac:dyDescent="0.25">
      <c r="A11" s="25"/>
      <c r="B11" s="77"/>
      <c r="C11" s="38"/>
      <c r="D11" s="77"/>
      <c r="E11" s="78"/>
      <c r="G11" s="38"/>
      <c r="H11" s="40"/>
      <c r="I11" s="38"/>
      <c r="J11" s="26"/>
      <c r="K11" s="26"/>
      <c r="L11" s="26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77"/>
      <c r="X11" s="38"/>
      <c r="Y11" s="72"/>
      <c r="Z11" s="72"/>
      <c r="AA11" s="72"/>
      <c r="AB11" s="72"/>
      <c r="AC11" s="72"/>
      <c r="AD11" s="72"/>
    </row>
    <row r="12" spans="1:30" x14ac:dyDescent="0.25">
      <c r="A12" s="25"/>
      <c r="B12" s="77"/>
      <c r="C12" s="38"/>
      <c r="D12" s="77"/>
      <c r="E12" s="78"/>
      <c r="G12" s="38"/>
      <c r="H12" s="40"/>
      <c r="I12" s="38"/>
      <c r="J12" s="26"/>
      <c r="K12" s="26"/>
      <c r="L12" s="26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77"/>
      <c r="X12" s="38"/>
      <c r="Y12" s="72"/>
      <c r="Z12" s="72"/>
      <c r="AA12" s="72"/>
      <c r="AB12" s="72"/>
      <c r="AC12" s="72"/>
      <c r="AD12" s="72"/>
    </row>
    <row r="13" spans="1:30" x14ac:dyDescent="0.25">
      <c r="A13" s="25"/>
      <c r="B13" s="77"/>
      <c r="C13" s="38"/>
      <c r="D13" s="77"/>
      <c r="E13" s="78"/>
      <c r="G13" s="38"/>
      <c r="H13" s="40"/>
      <c r="I13" s="38"/>
      <c r="J13" s="26"/>
      <c r="K13" s="26"/>
      <c r="L13" s="26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77"/>
      <c r="X13" s="38"/>
      <c r="Y13" s="72"/>
      <c r="Z13" s="72"/>
      <c r="AA13" s="72"/>
      <c r="AB13" s="72"/>
      <c r="AC13" s="72"/>
      <c r="AD13" s="72"/>
    </row>
    <row r="14" spans="1:30" x14ac:dyDescent="0.25">
      <c r="A14" s="25"/>
      <c r="B14" s="77"/>
      <c r="C14" s="38"/>
      <c r="D14" s="77"/>
      <c r="E14" s="78"/>
      <c r="G14" s="38"/>
      <c r="H14" s="40"/>
      <c r="I14" s="38"/>
      <c r="J14" s="26"/>
      <c r="K14" s="26"/>
      <c r="L14" s="26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77"/>
      <c r="X14" s="38"/>
      <c r="Y14" s="72"/>
      <c r="Z14" s="72"/>
      <c r="AA14" s="72"/>
      <c r="AB14" s="72"/>
      <c r="AC14" s="72"/>
      <c r="AD14" s="72"/>
    </row>
    <row r="15" spans="1:30" x14ac:dyDescent="0.25">
      <c r="A15" s="25"/>
      <c r="B15" s="77"/>
      <c r="C15" s="38"/>
      <c r="D15" s="77"/>
      <c r="E15" s="78"/>
      <c r="G15" s="38"/>
      <c r="H15" s="40"/>
      <c r="I15" s="38"/>
      <c r="J15" s="26"/>
      <c r="K15" s="26"/>
      <c r="L15" s="26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77"/>
      <c r="X15" s="38"/>
      <c r="Y15" s="72"/>
      <c r="Z15" s="72"/>
      <c r="AA15" s="72"/>
      <c r="AB15" s="72"/>
      <c r="AC15" s="72"/>
      <c r="AD15" s="72"/>
    </row>
    <row r="16" spans="1:30" x14ac:dyDescent="0.25">
      <c r="A16" s="25"/>
      <c r="B16" s="77"/>
      <c r="C16" s="38"/>
      <c r="D16" s="77"/>
      <c r="E16" s="78"/>
      <c r="G16" s="38"/>
      <c r="H16" s="40"/>
      <c r="I16" s="38"/>
      <c r="J16" s="26"/>
      <c r="K16" s="26"/>
      <c r="L16" s="26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77"/>
      <c r="X16" s="38"/>
      <c r="Y16" s="72"/>
      <c r="Z16" s="72"/>
      <c r="AA16" s="72"/>
      <c r="AB16" s="72"/>
      <c r="AC16" s="72"/>
      <c r="AD16" s="72"/>
    </row>
    <row r="17" spans="1:30" x14ac:dyDescent="0.25">
      <c r="A17" s="25"/>
      <c r="B17" s="77"/>
      <c r="C17" s="38"/>
      <c r="D17" s="77"/>
      <c r="E17" s="78"/>
      <c r="G17" s="38"/>
      <c r="H17" s="40"/>
      <c r="I17" s="38"/>
      <c r="J17" s="26"/>
      <c r="K17" s="26"/>
      <c r="L17" s="26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77"/>
      <c r="X17" s="38"/>
      <c r="Y17" s="72"/>
      <c r="Z17" s="72"/>
      <c r="AA17" s="72"/>
      <c r="AB17" s="72"/>
      <c r="AC17" s="72"/>
      <c r="AD17" s="72"/>
    </row>
    <row r="18" spans="1:30" x14ac:dyDescent="0.25">
      <c r="A18" s="25"/>
      <c r="B18" s="77"/>
      <c r="C18" s="38"/>
      <c r="D18" s="77"/>
      <c r="E18" s="78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7"/>
      <c r="X18" s="38"/>
      <c r="Y18" s="72"/>
      <c r="Z18" s="72"/>
      <c r="AA18" s="72"/>
      <c r="AB18" s="72"/>
      <c r="AC18" s="72"/>
      <c r="AD18" s="72"/>
    </row>
    <row r="19" spans="1:30" x14ac:dyDescent="0.25">
      <c r="A19" s="25"/>
      <c r="B19" s="77"/>
      <c r="C19" s="38"/>
      <c r="D19" s="77"/>
      <c r="E19" s="78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77"/>
      <c r="X19" s="38"/>
      <c r="Y19" s="72"/>
      <c r="Z19" s="72"/>
      <c r="AA19" s="72"/>
      <c r="AB19" s="72"/>
      <c r="AC19" s="72"/>
      <c r="AD19" s="72"/>
    </row>
    <row r="20" spans="1:30" x14ac:dyDescent="0.25">
      <c r="A20" s="25"/>
      <c r="B20" s="77"/>
      <c r="C20" s="38"/>
      <c r="D20" s="77"/>
      <c r="E20" s="78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77"/>
      <c r="X20" s="38"/>
      <c r="Y20" s="72"/>
      <c r="Z20" s="72"/>
      <c r="AA20" s="72"/>
      <c r="AB20" s="72"/>
      <c r="AC20" s="72"/>
      <c r="AD20" s="72"/>
    </row>
    <row r="21" spans="1:30" x14ac:dyDescent="0.25">
      <c r="A21" s="25"/>
      <c r="B21" s="77"/>
      <c r="C21" s="38"/>
      <c r="D21" s="77"/>
      <c r="E21" s="78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77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7"/>
      <c r="C22" s="38"/>
      <c r="D22" s="77"/>
      <c r="E22" s="78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77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7"/>
      <c r="C23" s="38"/>
      <c r="D23" s="77"/>
      <c r="E23" s="78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7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7"/>
      <c r="C24" s="38"/>
      <c r="D24" s="77"/>
      <c r="E24" s="78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77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7"/>
      <c r="C25" s="38"/>
      <c r="D25" s="77"/>
      <c r="E25" s="78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77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7"/>
      <c r="C26" s="38"/>
      <c r="D26" s="77"/>
      <c r="E26" s="78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77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7"/>
      <c r="C27" s="38"/>
      <c r="D27" s="77"/>
      <c r="E27" s="78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77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7"/>
      <c r="C28" s="38"/>
      <c r="D28" s="77"/>
      <c r="E28" s="78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77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7"/>
      <c r="C29" s="38"/>
      <c r="D29" s="77"/>
      <c r="E29" s="78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77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7"/>
      <c r="C30" s="38"/>
      <c r="D30" s="77"/>
      <c r="E30" s="78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78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78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78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78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78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78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77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78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77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78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77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78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77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78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77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78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77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7"/>
      <c r="C42" s="38"/>
      <c r="D42" s="77"/>
      <c r="E42" s="78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77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7"/>
      <c r="C43" s="38"/>
      <c r="D43" s="77"/>
      <c r="E43" s="78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77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7"/>
      <c r="C44" s="38"/>
      <c r="D44" s="77"/>
      <c r="E44" s="78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77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7"/>
      <c r="C45" s="38"/>
      <c r="D45" s="77"/>
      <c r="E45" s="78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77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7"/>
      <c r="C46" s="38"/>
      <c r="D46" s="77"/>
      <c r="E46" s="78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77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7"/>
      <c r="C47" s="38"/>
      <c r="D47" s="77"/>
      <c r="E47" s="78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77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7"/>
      <c r="C48" s="38"/>
      <c r="D48" s="77"/>
      <c r="E48" s="78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77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7"/>
      <c r="C49" s="38"/>
      <c r="D49" s="77"/>
      <c r="E49" s="77"/>
      <c r="F49" s="26"/>
      <c r="G49" s="38"/>
      <c r="H49" s="40"/>
      <c r="I49" s="38"/>
      <c r="J49" s="26"/>
      <c r="K49" s="26"/>
      <c r="L49" s="26"/>
      <c r="M49" s="26"/>
      <c r="N49" s="59"/>
      <c r="O49" s="59"/>
      <c r="P49" s="26"/>
      <c r="Q49" s="26"/>
      <c r="R49" s="26"/>
      <c r="S49" s="26"/>
      <c r="T49" s="26"/>
      <c r="U49" s="26"/>
      <c r="V49" s="26"/>
      <c r="W49" s="77"/>
      <c r="X49" s="26"/>
      <c r="Y49" s="72"/>
      <c r="Z49" s="72"/>
      <c r="AA49" s="72"/>
      <c r="AB49" s="72"/>
      <c r="AC49" s="72"/>
      <c r="AD49" s="72"/>
    </row>
    <row r="50" spans="1:30" x14ac:dyDescent="0.25">
      <c r="A50" s="25"/>
      <c r="B50" s="77"/>
      <c r="C50" s="38"/>
      <c r="D50" s="77"/>
      <c r="E50" s="77"/>
      <c r="F50" s="26"/>
      <c r="G50" s="38"/>
      <c r="H50" s="40"/>
      <c r="I50" s="38"/>
      <c r="J50" s="26"/>
      <c r="K50" s="26"/>
      <c r="L50" s="26"/>
      <c r="M50" s="26"/>
      <c r="N50" s="59"/>
      <c r="O50" s="59"/>
      <c r="P50" s="26"/>
      <c r="Q50" s="26"/>
      <c r="R50" s="26"/>
      <c r="S50" s="26"/>
      <c r="T50" s="26"/>
      <c r="U50" s="26"/>
      <c r="V50" s="26"/>
      <c r="W50" s="77"/>
      <c r="X50" s="26"/>
      <c r="Y50" s="72"/>
      <c r="Z50" s="72"/>
      <c r="AA50" s="72"/>
      <c r="AB50" s="72"/>
      <c r="AC50" s="72"/>
      <c r="AD50" s="72"/>
    </row>
    <row r="51" spans="1:30" x14ac:dyDescent="0.25">
      <c r="A51" s="25"/>
      <c r="B51" s="77"/>
      <c r="C51" s="38"/>
      <c r="D51" s="77"/>
      <c r="E51" s="77"/>
      <c r="F51" s="26"/>
      <c r="G51" s="38"/>
      <c r="H51" s="40"/>
      <c r="I51" s="38"/>
      <c r="J51" s="26"/>
      <c r="K51" s="26"/>
      <c r="L51" s="26"/>
      <c r="M51" s="26"/>
      <c r="N51" s="59"/>
      <c r="O51" s="59"/>
      <c r="P51" s="26"/>
      <c r="Q51" s="26"/>
      <c r="R51" s="26"/>
      <c r="S51" s="26"/>
      <c r="T51" s="26"/>
      <c r="U51" s="26"/>
      <c r="V51" s="26"/>
      <c r="W51" s="77"/>
      <c r="X51" s="26"/>
      <c r="Y51" s="72"/>
      <c r="Z51" s="72"/>
      <c r="AA51" s="72"/>
      <c r="AB51" s="72"/>
      <c r="AC51" s="72"/>
      <c r="AD51" s="72"/>
    </row>
    <row r="52" spans="1:30" x14ac:dyDescent="0.25">
      <c r="A52" s="25"/>
      <c r="B52" s="77"/>
      <c r="C52" s="38"/>
      <c r="D52" s="77"/>
      <c r="E52" s="77"/>
      <c r="F52" s="26"/>
      <c r="G52" s="38"/>
      <c r="H52" s="40"/>
      <c r="I52" s="38"/>
      <c r="J52" s="26"/>
      <c r="K52" s="26"/>
      <c r="L52" s="26"/>
      <c r="M52" s="26"/>
      <c r="N52" s="59"/>
      <c r="O52" s="59"/>
      <c r="P52" s="26"/>
      <c r="Q52" s="26"/>
      <c r="R52" s="26"/>
      <c r="S52" s="26"/>
      <c r="T52" s="26"/>
      <c r="U52" s="26"/>
      <c r="V52" s="26"/>
      <c r="W52" s="77"/>
      <c r="X52" s="26"/>
      <c r="Y52" s="72"/>
      <c r="Z52" s="72"/>
      <c r="AA52" s="72"/>
      <c r="AB52" s="72"/>
      <c r="AC52" s="72"/>
      <c r="AD52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2020-09-11T22:00:40Z</dcterms:modified>
</cp:coreProperties>
</file>