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L62" i="1" l="1"/>
  <c r="AN62" i="1" s="1"/>
  <c r="AL61" i="1"/>
  <c r="AL60" i="1"/>
  <c r="AL59" i="1"/>
  <c r="AL58" i="1"/>
  <c r="AN69" i="1"/>
  <c r="AN68" i="1"/>
  <c r="AN67" i="1"/>
  <c r="AN66" i="1"/>
  <c r="AN65" i="1"/>
  <c r="AN61" i="1"/>
  <c r="AN60" i="1"/>
  <c r="AN59" i="1"/>
  <c r="AN58" i="1"/>
  <c r="AL69" i="1"/>
  <c r="AL68" i="1"/>
  <c r="AL67" i="1"/>
  <c r="AL66" i="1"/>
  <c r="AL65" i="1"/>
  <c r="AP50" i="1"/>
  <c r="AP47" i="1"/>
  <c r="AP44" i="1"/>
  <c r="AP41" i="1"/>
  <c r="AN45" i="1" l="1"/>
  <c r="AM45" i="1"/>
  <c r="AN54" i="1"/>
  <c r="AM54" i="1"/>
  <c r="O35" i="1" l="1"/>
  <c r="N28" i="1"/>
  <c r="N33" i="1" s="1"/>
  <c r="O36" i="1"/>
  <c r="N36" i="1" s="1"/>
  <c r="I36" i="1"/>
  <c r="H36" i="1"/>
  <c r="G36" i="1"/>
  <c r="F36" i="1"/>
  <c r="I34" i="1"/>
  <c r="M34" i="1" s="1"/>
  <c r="H34" i="1"/>
  <c r="G34" i="1"/>
  <c r="F34" i="1"/>
  <c r="K34" i="1" s="1"/>
  <c r="E34" i="1"/>
  <c r="L34" i="1" s="1"/>
  <c r="I33" i="1"/>
  <c r="H33" i="1"/>
  <c r="G33" i="1"/>
  <c r="F33" i="1"/>
  <c r="N34" i="1" l="1"/>
  <c r="M28" i="1" l="1"/>
  <c r="L28" i="1"/>
  <c r="K28" i="1"/>
  <c r="J28" i="1"/>
  <c r="I28" i="1"/>
  <c r="H28" i="1"/>
  <c r="G28" i="1"/>
  <c r="F28" i="1"/>
  <c r="E28" i="1"/>
  <c r="D30" i="1" l="1"/>
  <c r="E33" i="1"/>
  <c r="O12" i="5"/>
  <c r="N12" i="5"/>
  <c r="M12" i="5"/>
  <c r="L12" i="5"/>
  <c r="L33" i="1" l="1"/>
  <c r="E36" i="1"/>
  <c r="M33" i="1"/>
  <c r="K33" i="1"/>
  <c r="K12" i="5"/>
  <c r="AS9" i="5"/>
  <c r="AR9" i="5"/>
  <c r="AQ9" i="5"/>
  <c r="AP9" i="5"/>
  <c r="AO9" i="5"/>
  <c r="AN9" i="5"/>
  <c r="AM9" i="5"/>
  <c r="AG9" i="5"/>
  <c r="K14" i="5" s="1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M13" i="5" s="1"/>
  <c r="G9" i="5"/>
  <c r="G13" i="5" s="1"/>
  <c r="G15" i="5" s="1"/>
  <c r="F9" i="5"/>
  <c r="F13" i="5" s="1"/>
  <c r="E9" i="5"/>
  <c r="E13" i="5" s="1"/>
  <c r="E15" i="5" s="1"/>
  <c r="M36" i="1" l="1"/>
  <c r="K36" i="1"/>
  <c r="L36" i="1"/>
  <c r="N13" i="5"/>
  <c r="L13" i="5"/>
  <c r="F14" i="5"/>
  <c r="F15" i="5" s="1"/>
  <c r="H14" i="5"/>
  <c r="K15" i="5"/>
  <c r="I15" i="5"/>
  <c r="O13" i="5"/>
  <c r="J13" i="5"/>
  <c r="O15" i="5"/>
  <c r="O14" i="5"/>
  <c r="J14" i="5"/>
  <c r="H15" i="5"/>
  <c r="M15" i="5" s="1"/>
  <c r="AF9" i="5"/>
  <c r="P13" i="3"/>
  <c r="M13" i="3"/>
  <c r="I13" i="3"/>
  <c r="G13" i="3"/>
  <c r="O7" i="3"/>
  <c r="M7" i="3"/>
  <c r="I7" i="3"/>
  <c r="G7" i="3"/>
  <c r="L14" i="5" l="1"/>
  <c r="N15" i="5"/>
  <c r="L15" i="5"/>
  <c r="J15" i="5"/>
  <c r="N14" i="5"/>
  <c r="M14" i="5"/>
</calcChain>
</file>

<file path=xl/sharedStrings.xml><?xml version="1.0" encoding="utf-8"?>
<sst xmlns="http://schemas.openxmlformats.org/spreadsheetml/2006/main" count="861" uniqueCount="435">
  <si>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</si>
  <si>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</si>
  <si>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</si>
  <si>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</si>
  <si>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</si>
  <si>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</si>
  <si>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</si>
  <si>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</si>
  <si>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</si>
  <si>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</si>
  <si>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</si>
  <si>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</si>
  <si>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</si>
  <si>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</si>
  <si>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</si>
  <si>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</si>
  <si>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</si>
  <si>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</si>
  <si>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</si>
  <si>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</si>
  <si>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</si>
  <si>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</si>
  <si>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</si>
  <si>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</si>
  <si>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</si>
  <si>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</si>
  <si>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</si>
  <si>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</si>
  <si>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</si>
  <si>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</si>
  <si>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</si>
  <si>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</si>
  <si>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</si>
  <si>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</si>
  <si>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</si>
  <si>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</si>
  <si>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</si>
  <si>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</si>
  <si>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</si>
  <si>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</si>
  <si>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</si>
  <si>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</si>
  <si>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</si>
  <si>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</si>
  <si>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</si>
  <si>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</si>
  <si>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</si>
  <si>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</si>
  <si>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</si>
  <si>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</si>
  <si>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</si>
  <si>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</si>
  <si>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</si>
  <si>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</si>
  <si>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</si>
  <si>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</si>
  <si>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</si>
  <si>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</si>
  <si>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</si>
  <si>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</si>
  <si>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</si>
  <si>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</si>
  <si>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</si>
  <si>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</si>
  <si>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>Play off, voitot, voittoprosentti</t>
  </si>
  <si>
    <t xml:space="preserve">  Mitalit</t>
  </si>
  <si>
    <t>Pronssi</t>
  </si>
  <si>
    <t>hSM</t>
  </si>
  <si>
    <t>0-0-0</t>
  </si>
  <si>
    <t>1/3</t>
  </si>
  <si>
    <t>0/1</t>
  </si>
  <si>
    <t>1/1</t>
  </si>
  <si>
    <t>KAIKKIEN AIKOJEN TILASTOT, TOP-10</t>
  </si>
  <si>
    <t>PESISPÖRSSIRAJAT</t>
  </si>
  <si>
    <t>1000 p</t>
  </si>
  <si>
    <t>1300 p</t>
  </si>
  <si>
    <t>Lyöty</t>
  </si>
  <si>
    <t>Tuotu</t>
  </si>
  <si>
    <t>3-0  Tahko</t>
  </si>
  <si>
    <t>0-3  SoJy</t>
  </si>
  <si>
    <t>3-0  KoU</t>
  </si>
  <si>
    <t>4/5</t>
  </si>
  <si>
    <t>ykköspesis</t>
  </si>
  <si>
    <t>YKKÖSPESIS</t>
  </si>
  <si>
    <t>II p</t>
  </si>
  <si>
    <t>A - POJAT</t>
  </si>
  <si>
    <t>16.08. 1997  Hyvinkää</t>
  </si>
  <si>
    <t xml:space="preserve">  0-2  (0-7, 2-3)</t>
  </si>
  <si>
    <t>2053</t>
  </si>
  <si>
    <t>27.06. 1998  Sotkamo</t>
  </si>
  <si>
    <t xml:space="preserve">  1-0  (2-2, 6-2)</t>
  </si>
  <si>
    <t>3518</t>
  </si>
  <si>
    <t>0/2</t>
  </si>
  <si>
    <t>2/2</t>
  </si>
  <si>
    <t>Jatkosarja  6.</t>
  </si>
  <si>
    <t>3/9</t>
  </si>
  <si>
    <t>Saku Kapanen</t>
  </si>
  <si>
    <t>17.7.1979   Lappeenranta</t>
  </si>
  <si>
    <t>13.</t>
  </si>
  <si>
    <t>JuPa</t>
  </si>
  <si>
    <t>15.</t>
  </si>
  <si>
    <t>KiPa</t>
  </si>
  <si>
    <t>PuPe</t>
  </si>
  <si>
    <t>KPL</t>
  </si>
  <si>
    <t>HP</t>
  </si>
  <si>
    <t>15.05. 1997  SiiPe - JuPa  1-0  (1-0, 0-0)</t>
  </si>
  <si>
    <t>29.05. 1997  LP - JuPa  1-0  (5-0, 1-1)</t>
  </si>
  <si>
    <t>01.06. 1997  AA - JuPa  2-1  (1-2, 5-0, 4-0)</t>
  </si>
  <si>
    <t>11.07. 2000  KiPa - HP  2-0  (3-1, 16-0)</t>
  </si>
  <si>
    <t xml:space="preserve">  17 v   9 kk 28 pv</t>
  </si>
  <si>
    <t>5.  ottelu</t>
  </si>
  <si>
    <t xml:space="preserve">  17 v 10 kk 12 pv</t>
  </si>
  <si>
    <t>6.  ottelu</t>
  </si>
  <si>
    <t xml:space="preserve">  17 v 10 kk 15 pv</t>
  </si>
  <si>
    <t>93.  ottelu</t>
  </si>
  <si>
    <t xml:space="preserve">  20 v 11 kk 24 pv</t>
  </si>
  <si>
    <t>JuPa = Juvan Pallo  (1950),  kasvattajaseura</t>
  </si>
  <si>
    <t>KiPa = Kiteen Pallo-90  (1990)</t>
  </si>
  <si>
    <t>PuPe  = Puijon Pesäpallo  (1999)</t>
  </si>
  <si>
    <t>KPL = Kouvolan Pallonlyöjät  (1931)</t>
  </si>
  <si>
    <t>HP = Haminan Palloilijat  (1928)</t>
  </si>
  <si>
    <t xml:space="preserve">Saku Kapanen   </t>
  </si>
  <si>
    <t>24.07. 2005  Oulu</t>
  </si>
  <si>
    <t xml:space="preserve">  1-0  (1-1, 2-1)</t>
  </si>
  <si>
    <t>Itä</t>
  </si>
  <si>
    <t>3p</t>
  </si>
  <si>
    <t>Vesa Varonen</t>
  </si>
  <si>
    <t>5048</t>
  </si>
  <si>
    <t>02.07. 2006  Kitee</t>
  </si>
  <si>
    <t xml:space="preserve">  1-0  (3-0, 1-1)</t>
  </si>
  <si>
    <t>Eero Pitkänen</t>
  </si>
  <si>
    <t>5212</t>
  </si>
  <si>
    <t>29.06. 2008  Raahe</t>
  </si>
  <si>
    <t xml:space="preserve">  0-1  (0-2, 2-2)</t>
  </si>
  <si>
    <t>4830</t>
  </si>
  <si>
    <t>26 v  0 kk  7 pv</t>
  </si>
  <si>
    <t>Jukka Varonen</t>
  </si>
  <si>
    <t>Rauno Tuomainen</t>
  </si>
  <si>
    <t>1/6</t>
  </si>
  <si>
    <t>1/4</t>
  </si>
  <si>
    <t>6/15</t>
  </si>
  <si>
    <t>2/4</t>
  </si>
  <si>
    <t>3/5</t>
  </si>
  <si>
    <t>4/9</t>
  </si>
  <si>
    <t>4/6</t>
  </si>
  <si>
    <t>3-2  Lippo</t>
  </si>
  <si>
    <t>3-0  SoJy</t>
  </si>
  <si>
    <t>3-1  KoU</t>
  </si>
  <si>
    <t>2-3  KoU</t>
  </si>
  <si>
    <t>Jatkosarja  1.</t>
  </si>
  <si>
    <t>3-1  SMJ</t>
  </si>
  <si>
    <t>1-2  SoJy</t>
  </si>
  <si>
    <t>Jatkosarja  2.</t>
  </si>
  <si>
    <t>3-2  Tahko</t>
  </si>
  <si>
    <t>3-0  NJ</t>
  </si>
  <si>
    <t>2-3  PattU</t>
  </si>
  <si>
    <t>1-0  KiPa</t>
  </si>
  <si>
    <t>0-3  PattU</t>
  </si>
  <si>
    <t>0-2  NJ</t>
  </si>
  <si>
    <t>4-3  Lippo</t>
  </si>
  <si>
    <t>3-0  ViVe</t>
  </si>
  <si>
    <t>1-3  SoJy</t>
  </si>
  <si>
    <t>3-0  KiPa</t>
  </si>
  <si>
    <t>3-0  Lippo</t>
  </si>
  <si>
    <t>1-3  ViVe</t>
  </si>
  <si>
    <t>4-2  KoU</t>
  </si>
  <si>
    <t>1-2  PattU</t>
  </si>
  <si>
    <t>0-0-1</t>
  </si>
  <si>
    <t>6/9</t>
  </si>
  <si>
    <t>2/6</t>
  </si>
  <si>
    <t>suomensarja</t>
  </si>
  <si>
    <t>JuNu</t>
  </si>
  <si>
    <t>JuNu = Juvan Nuorisopesis  (2002)</t>
  </si>
  <si>
    <t>Arvo-ottelut</t>
  </si>
  <si>
    <t>22.</t>
  </si>
  <si>
    <t>9/12</t>
  </si>
  <si>
    <t>17.</t>
  </si>
  <si>
    <t>19.</t>
  </si>
  <si>
    <t>14.</t>
  </si>
  <si>
    <t>24.</t>
  </si>
  <si>
    <t>16.</t>
  </si>
  <si>
    <t>18.</t>
  </si>
  <si>
    <t>25.</t>
  </si>
  <si>
    <t xml:space="preserve">     Runkosarja  TOP-30</t>
  </si>
  <si>
    <t>27.</t>
  </si>
  <si>
    <t>Ylempi loppusarja TOP-10</t>
  </si>
  <si>
    <t>1-2-0</t>
  </si>
  <si>
    <t>42.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</si>
  <si>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</si>
  <si>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</si>
  <si>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</si>
  <si>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</si>
  <si>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</si>
  <si>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</si>
  <si>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</si>
  <si>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</si>
  <si>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58.</t>
  </si>
  <si>
    <t>KPL  2</t>
  </si>
  <si>
    <t>21.</t>
  </si>
  <si>
    <t>28.</t>
  </si>
  <si>
    <t xml:space="preserve"> RUNKOSARJA, KA / OTT</t>
  </si>
  <si>
    <t>IKÄ</t>
  </si>
  <si>
    <t>TEHO</t>
  </si>
  <si>
    <t xml:space="preserve"> PLAY OFF,  KA / OTT</t>
  </si>
  <si>
    <t xml:space="preserve"> Ottelutilasto</t>
  </si>
  <si>
    <t xml:space="preserve"> 300</t>
  </si>
  <si>
    <t xml:space="preserve"> 400</t>
  </si>
  <si>
    <t xml:space="preserve"> 1945 - 1997</t>
  </si>
  <si>
    <t xml:space="preserve"> 1979 - 1997</t>
  </si>
  <si>
    <t xml:space="preserve"> 1945 - 1998</t>
  </si>
  <si>
    <t xml:space="preserve"> 1979 - 1998</t>
  </si>
  <si>
    <t xml:space="preserve"> 1945 - 1999</t>
  </si>
  <si>
    <t xml:space="preserve"> 1979 - 1999</t>
  </si>
  <si>
    <t xml:space="preserve"> 1945 - 2000</t>
  </si>
  <si>
    <t xml:space="preserve"> 1979 - 2000</t>
  </si>
  <si>
    <t>26.</t>
  </si>
  <si>
    <t xml:space="preserve"> 1945 - 2001</t>
  </si>
  <si>
    <t xml:space="preserve"> 1979 - 2001</t>
  </si>
  <si>
    <t xml:space="preserve"> 1945 - 2002</t>
  </si>
  <si>
    <t xml:space="preserve"> 1979 - 2002</t>
  </si>
  <si>
    <t>20.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</si>
  <si>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</si>
  <si>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</si>
  <si>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</si>
  <si>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</si>
  <si>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</si>
  <si>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</si>
  <si>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</si>
  <si>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</si>
  <si>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</si>
  <si>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</si>
  <si>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</si>
  <si>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</si>
  <si>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</si>
  <si>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</si>
  <si>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</si>
  <si>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</si>
  <si>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</si>
  <si>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</si>
  <si>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</si>
  <si>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</si>
  <si>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</si>
  <si>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</si>
  <si>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</si>
  <si>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</si>
  <si>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</si>
  <si>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SIJOITUS</t>
  </si>
  <si>
    <t>175.</t>
  </si>
  <si>
    <t>23.</t>
  </si>
  <si>
    <t>55.</t>
  </si>
  <si>
    <t>71.</t>
  </si>
  <si>
    <t>45.</t>
  </si>
  <si>
    <t>67.</t>
  </si>
  <si>
    <t>107.</t>
  </si>
  <si>
    <t xml:space="preserve"> Etenijätilasto</t>
  </si>
  <si>
    <t>28 v 11 kk 23 pv</t>
  </si>
  <si>
    <t>32 v 11 kk 21 pv</t>
  </si>
  <si>
    <t>298. ottelu</t>
  </si>
  <si>
    <t>364. ottelu</t>
  </si>
  <si>
    <t>30 v   1 kk 26 pv</t>
  </si>
  <si>
    <t>11.   21.08. 2008  KPL - JoMa  1-0</t>
  </si>
  <si>
    <t>82. ottelu</t>
  </si>
  <si>
    <t>312.</t>
  </si>
  <si>
    <t>273.</t>
  </si>
  <si>
    <t>214.</t>
  </si>
  <si>
    <t>229.</t>
  </si>
  <si>
    <t>120.</t>
  </si>
  <si>
    <t>37.</t>
  </si>
  <si>
    <t>29.</t>
  </si>
  <si>
    <t>56.</t>
  </si>
  <si>
    <t>255.</t>
  </si>
  <si>
    <t>191.</t>
  </si>
  <si>
    <t>157.</t>
  </si>
  <si>
    <t>170.</t>
  </si>
  <si>
    <t>39.</t>
  </si>
  <si>
    <t>30.</t>
  </si>
  <si>
    <t>122.</t>
  </si>
  <si>
    <t>97.</t>
  </si>
  <si>
    <t>100.</t>
  </si>
  <si>
    <t>44.</t>
  </si>
  <si>
    <t>329.</t>
  </si>
  <si>
    <t>344.</t>
  </si>
  <si>
    <t>287.</t>
  </si>
  <si>
    <t>192.</t>
  </si>
  <si>
    <t>179.</t>
  </si>
  <si>
    <t>156.</t>
  </si>
  <si>
    <t>158.</t>
  </si>
  <si>
    <t>160.</t>
  </si>
  <si>
    <t>164.</t>
  </si>
  <si>
    <t>171.</t>
  </si>
  <si>
    <t>176.</t>
  </si>
  <si>
    <t>245.</t>
  </si>
  <si>
    <t>141.</t>
  </si>
  <si>
    <t>152.</t>
  </si>
  <si>
    <t>105.</t>
  </si>
  <si>
    <t>49.</t>
  </si>
  <si>
    <t>33.</t>
  </si>
  <si>
    <t>26.   12.09. 2009  KPL - SoJy  0-1</t>
  </si>
  <si>
    <t xml:space="preserve"> Tehotilasto</t>
  </si>
  <si>
    <t xml:space="preserve"> 500</t>
  </si>
  <si>
    <t xml:space="preserve"> Kärkilyöjätilasto</t>
  </si>
  <si>
    <t>30.   23.08. 2007  Tahko - PuPe  1-0</t>
  </si>
  <si>
    <t xml:space="preserve"> RUNKOSARJA, TASASATASET,  ka. / peli</t>
  </si>
  <si>
    <t xml:space="preserve"> PLAY OFF, TASASATASET,)  ka. / peli</t>
  </si>
  <si>
    <t xml:space="preserve"> 200</t>
  </si>
  <si>
    <t>210.   18.07. 2004  KiPa - PattU  2-0</t>
  </si>
  <si>
    <t>25 v   0 kk   1 pv</t>
  </si>
  <si>
    <t>111.   28.07. 2005  KiPa - SMJ  2-0</t>
  </si>
  <si>
    <t>228. ottelu</t>
  </si>
  <si>
    <t>387. ottelu</t>
  </si>
  <si>
    <t>114.   01.07. 2008  PuPe - KPL  0-2</t>
  </si>
  <si>
    <t>297. ottelu</t>
  </si>
  <si>
    <t xml:space="preserve">  90.   10.07. 2008  KPL - KoU  2-0</t>
  </si>
  <si>
    <t xml:space="preserve">  27.   08.07. 2012  KoU - KPL  2-0</t>
  </si>
  <si>
    <t xml:space="preserve">  57.   06.07. 2008  Lippo - KPL  1-2</t>
  </si>
  <si>
    <t xml:space="preserve">  23.   02.06. 2011  KPL - KoU  2-0</t>
  </si>
  <si>
    <t xml:space="preserve">  73.   22.05. 2012  Tahko - KPL  2-0</t>
  </si>
  <si>
    <t>597.</t>
  </si>
  <si>
    <t>539.</t>
  </si>
  <si>
    <t>533.</t>
  </si>
  <si>
    <t>463.</t>
  </si>
  <si>
    <t>413.</t>
  </si>
  <si>
    <t>339.</t>
  </si>
  <si>
    <t>288.</t>
  </si>
  <si>
    <t>218.</t>
  </si>
  <si>
    <t>155.</t>
  </si>
  <si>
    <t>126.</t>
  </si>
  <si>
    <t>103.</t>
  </si>
  <si>
    <t>90.</t>
  </si>
  <si>
    <t>74.</t>
  </si>
  <si>
    <t>66.</t>
  </si>
  <si>
    <t>48.</t>
  </si>
  <si>
    <t>46.</t>
  </si>
  <si>
    <t>1266.</t>
  </si>
  <si>
    <t>1138.</t>
  </si>
  <si>
    <t>1162.</t>
  </si>
  <si>
    <t>963.</t>
  </si>
  <si>
    <t>911.</t>
  </si>
  <si>
    <t>784.</t>
  </si>
  <si>
    <t>777.</t>
  </si>
  <si>
    <t>703.</t>
  </si>
  <si>
    <t>678.</t>
  </si>
  <si>
    <t>654.</t>
  </si>
  <si>
    <t>613.</t>
  </si>
  <si>
    <t>583.</t>
  </si>
  <si>
    <t>538.</t>
  </si>
  <si>
    <t>491.</t>
  </si>
  <si>
    <t>457.</t>
  </si>
  <si>
    <t>464.</t>
  </si>
  <si>
    <t>445.</t>
  </si>
  <si>
    <t>431.</t>
  </si>
  <si>
    <t>1142.</t>
  </si>
  <si>
    <t>928.</t>
  </si>
  <si>
    <t>850.</t>
  </si>
  <si>
    <t>578.</t>
  </si>
  <si>
    <t>448.</t>
  </si>
  <si>
    <t>217.</t>
  </si>
  <si>
    <t>138.</t>
  </si>
  <si>
    <t>84.</t>
  </si>
  <si>
    <t>63.</t>
  </si>
  <si>
    <t>52.</t>
  </si>
  <si>
    <t>12.</t>
  </si>
  <si>
    <t>1233.</t>
  </si>
  <si>
    <t>1028.</t>
  </si>
  <si>
    <t>989.</t>
  </si>
  <si>
    <t>741.</t>
  </si>
  <si>
    <t>637.</t>
  </si>
  <si>
    <t>475.</t>
  </si>
  <si>
    <t>385.</t>
  </si>
  <si>
    <t>303.</t>
  </si>
  <si>
    <t>250.</t>
  </si>
  <si>
    <t>215.</t>
  </si>
  <si>
    <t>174.</t>
  </si>
  <si>
    <t>153.</t>
  </si>
  <si>
    <t>92.</t>
  </si>
  <si>
    <t>68.</t>
  </si>
  <si>
    <t>60.</t>
  </si>
  <si>
    <t>62.</t>
  </si>
  <si>
    <t>943.</t>
  </si>
  <si>
    <t>808.</t>
  </si>
  <si>
    <t>651.</t>
  </si>
  <si>
    <t>494.</t>
  </si>
  <si>
    <t>406.</t>
  </si>
  <si>
    <t>318.</t>
  </si>
  <si>
    <t>249.</t>
  </si>
  <si>
    <t>193.</t>
  </si>
  <si>
    <t>129.</t>
  </si>
  <si>
    <t>102.</t>
  </si>
  <si>
    <t>51.</t>
  </si>
  <si>
    <t>36.</t>
  </si>
  <si>
    <t>74. ottelu</t>
  </si>
  <si>
    <t>SEUROITTAIN</t>
  </si>
  <si>
    <t>ka / ottelu</t>
  </si>
  <si>
    <t>LYÖDYT, KA/OTT</t>
  </si>
  <si>
    <t>RS</t>
  </si>
  <si>
    <t>YLS</t>
  </si>
  <si>
    <t>ERO</t>
  </si>
  <si>
    <t>TUODUT, KA/OTT</t>
  </si>
  <si>
    <t>Kiteen Pallo-90</t>
  </si>
  <si>
    <t>Kouvolan Pallonlyöjät</t>
  </si>
  <si>
    <t>Juvan Pallo</t>
  </si>
  <si>
    <t>Puijon Pesäpallo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</si>
  <si>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</si>
  <si>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</si>
  <si>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</si>
  <si>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</si>
  <si>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</si>
  <si>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</si>
  <si>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</si>
  <si>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63.   29.07. 2008  KPL - ViVe  2-0</t>
  </si>
  <si>
    <t>59.   10.09. 2005  KiPa - NJ  2-0,  fin 3/3</t>
  </si>
  <si>
    <t>58.   06.07. 2010  KPL - SoJy  2-0</t>
  </si>
  <si>
    <t>45.   05.09. 2010  ViVe - KPL  2-1,  fin 2/4</t>
  </si>
  <si>
    <t>38.   06.09. 2000  KiPa - SoJy  2-0,  fin 3/3</t>
  </si>
  <si>
    <t>26.   12.09. 2009  KPL - SoJy  0-1,  fin 3/4</t>
  </si>
  <si>
    <t>25.   11.09. 2010  KPL - ViVe  2-0,  fin 3/4</t>
  </si>
  <si>
    <t>RS JA YLS</t>
  </si>
  <si>
    <t>983 743</t>
  </si>
  <si>
    <t>TOP-100     1945-2020</t>
  </si>
  <si>
    <t xml:space="preserve"> 1945 - 2020</t>
  </si>
  <si>
    <t>461.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</si>
  <si>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</si>
  <si>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</si>
  <si>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</si>
  <si>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</si>
  <si>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</si>
  <si>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>50.</t>
  </si>
  <si>
    <t>54.</t>
  </si>
  <si>
    <t>437.</t>
  </si>
  <si>
    <t>456.</t>
  </si>
  <si>
    <t>467.</t>
  </si>
  <si>
    <t>471.</t>
  </si>
  <si>
    <t>64.</t>
  </si>
  <si>
    <t>69.</t>
  </si>
  <si>
    <t>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</si>
</sst>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left"/>
    </xf>
    <xf numFmtId="165" fontId="4" fillId="6" borderId="1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11" fillId="2" borderId="0" xfId="0" applyFont="1" applyFill="1"/>
    <xf numFmtId="0" fontId="11" fillId="0" borderId="0" xfId="0" applyFont="1" applyFill="1"/>
    <xf numFmtId="0" fontId="4" fillId="2" borderId="0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165" fontId="4" fillId="7" borderId="1" xfId="2" applyNumberFormat="1" applyFont="1" applyFill="1" applyBorder="1" applyAlignment="1"/>
    <xf numFmtId="0" fontId="4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8" fillId="2" borderId="0" xfId="0" applyFont="1" applyFill="1"/>
    <xf numFmtId="166" fontId="4" fillId="2" borderId="0" xfId="0" applyNumberFormat="1" applyFont="1" applyFill="1"/>
    <xf numFmtId="49" fontId="4" fillId="7" borderId="4" xfId="0" applyNumberFormat="1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2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3" borderId="6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167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9" fontId="4" fillId="4" borderId="0" xfId="2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8.710937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s="118" customFormat="1" ht="17.25" customHeight="1" x14ac:dyDescent="0.25">
      <c r="A1" s="117"/>
      <c r="B1" s="9" t="s">
        <v>96</v>
      </c>
      <c r="C1" s="6"/>
      <c r="D1" s="7"/>
      <c r="E1" s="8" t="s">
        <v>97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183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01"/>
      <c r="AA2" s="22"/>
      <c r="AB2" s="25" t="s">
        <v>185</v>
      </c>
      <c r="AC2" s="23"/>
      <c r="AD2" s="17"/>
      <c r="AE2" s="24"/>
      <c r="AF2" s="22"/>
      <c r="AG2" s="25" t="s">
        <v>64</v>
      </c>
      <c r="AH2" s="17"/>
      <c r="AI2" s="17"/>
      <c r="AJ2" s="18"/>
      <c r="AK2" s="22"/>
      <c r="AL2" s="25" t="s">
        <v>173</v>
      </c>
      <c r="AM2" s="23"/>
      <c r="AN2" s="17"/>
      <c r="AO2" s="154" t="s">
        <v>65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58</v>
      </c>
      <c r="AE3" s="21" t="s">
        <v>17</v>
      </c>
      <c r="AF3" s="27"/>
      <c r="AG3" s="21" t="s">
        <v>60</v>
      </c>
      <c r="AH3" s="21" t="s">
        <v>61</v>
      </c>
      <c r="AI3" s="18" t="s">
        <v>66</v>
      </c>
      <c r="AJ3" s="21" t="s">
        <v>62</v>
      </c>
      <c r="AK3" s="27"/>
      <c r="AL3" s="21" t="s">
        <v>23</v>
      </c>
      <c r="AM3" s="21" t="s">
        <v>24</v>
      </c>
      <c r="AN3" s="18" t="s">
        <v>67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28">
        <v>1997</v>
      </c>
      <c r="C4" s="28" t="s">
        <v>98</v>
      </c>
      <c r="D4" s="35" t="s">
        <v>99</v>
      </c>
      <c r="E4" s="28">
        <v>28</v>
      </c>
      <c r="F4" s="28">
        <v>0</v>
      </c>
      <c r="G4" s="28">
        <v>2</v>
      </c>
      <c r="H4" s="28">
        <v>5</v>
      </c>
      <c r="I4" s="28">
        <v>43</v>
      </c>
      <c r="J4" s="28">
        <v>30</v>
      </c>
      <c r="K4" s="28">
        <v>4</v>
      </c>
      <c r="L4" s="28">
        <v>7</v>
      </c>
      <c r="M4" s="28">
        <v>2</v>
      </c>
      <c r="N4" s="33">
        <v>0.45300000000000001</v>
      </c>
      <c r="O4" s="27">
        <v>94.92273730684326</v>
      </c>
      <c r="P4" s="77"/>
      <c r="Q4" s="21"/>
      <c r="R4" s="21"/>
      <c r="S4" s="21"/>
      <c r="T4" s="31"/>
      <c r="U4" s="5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5"/>
      <c r="AO4" s="28"/>
      <c r="AP4" s="28"/>
      <c r="AQ4" s="28"/>
      <c r="AR4" s="42"/>
    </row>
    <row r="5" spans="1:44" s="4" customFormat="1" ht="15" customHeight="1" x14ac:dyDescent="0.25">
      <c r="A5" s="2"/>
      <c r="B5" s="28">
        <v>1998</v>
      </c>
      <c r="C5" s="28" t="s">
        <v>100</v>
      </c>
      <c r="D5" s="35" t="s">
        <v>99</v>
      </c>
      <c r="E5" s="28">
        <v>18</v>
      </c>
      <c r="F5" s="28">
        <v>0</v>
      </c>
      <c r="G5" s="28">
        <v>3</v>
      </c>
      <c r="H5" s="28">
        <v>8</v>
      </c>
      <c r="I5" s="28">
        <v>35</v>
      </c>
      <c r="J5" s="28">
        <v>20</v>
      </c>
      <c r="K5" s="28">
        <v>10</v>
      </c>
      <c r="L5" s="28">
        <v>2</v>
      </c>
      <c r="M5" s="28">
        <v>3</v>
      </c>
      <c r="N5" s="33">
        <v>0.41699999999999998</v>
      </c>
      <c r="O5" s="27">
        <v>83.932853717026376</v>
      </c>
      <c r="P5" s="77"/>
      <c r="Q5" s="21"/>
      <c r="R5" s="21"/>
      <c r="S5" s="21"/>
      <c r="T5" s="31"/>
      <c r="U5" s="28"/>
      <c r="V5" s="28"/>
      <c r="W5" s="29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5"/>
      <c r="AO5" s="28"/>
      <c r="AP5" s="28"/>
      <c r="AQ5" s="28"/>
      <c r="AR5" s="42"/>
    </row>
    <row r="6" spans="1:44" s="4" customFormat="1" ht="15" customHeight="1" x14ac:dyDescent="0.25">
      <c r="A6" s="2"/>
      <c r="B6" s="28">
        <v>1999</v>
      </c>
      <c r="C6" s="28" t="s">
        <v>39</v>
      </c>
      <c r="D6" s="35" t="s">
        <v>101</v>
      </c>
      <c r="E6" s="28">
        <v>22</v>
      </c>
      <c r="F6" s="28">
        <v>0</v>
      </c>
      <c r="G6" s="28">
        <v>0</v>
      </c>
      <c r="H6" s="28">
        <v>5</v>
      </c>
      <c r="I6" s="28">
        <v>14</v>
      </c>
      <c r="J6" s="28">
        <v>14</v>
      </c>
      <c r="K6" s="28">
        <v>0</v>
      </c>
      <c r="L6" s="28">
        <v>0</v>
      </c>
      <c r="M6" s="28">
        <v>0</v>
      </c>
      <c r="N6" s="33">
        <v>0.36799999999999999</v>
      </c>
      <c r="O6" s="27">
        <v>38.043478260869563</v>
      </c>
      <c r="P6" s="77"/>
      <c r="Q6" s="21"/>
      <c r="R6" s="21"/>
      <c r="S6" s="21"/>
      <c r="T6" s="31"/>
      <c r="U6" s="28"/>
      <c r="V6" s="28"/>
      <c r="W6" s="29"/>
      <c r="X6" s="28"/>
      <c r="Y6" s="28"/>
      <c r="Z6" s="33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28">
        <v>1</v>
      </c>
      <c r="AP6" s="28"/>
      <c r="AQ6" s="28"/>
      <c r="AR6" s="42"/>
    </row>
    <row r="7" spans="1:44" s="4" customFormat="1" ht="15" customHeight="1" x14ac:dyDescent="0.25">
      <c r="A7" s="2"/>
      <c r="B7" s="28">
        <v>2000</v>
      </c>
      <c r="C7" s="28" t="s">
        <v>39</v>
      </c>
      <c r="D7" s="35" t="s">
        <v>101</v>
      </c>
      <c r="E7" s="28">
        <v>28</v>
      </c>
      <c r="F7" s="28">
        <v>2</v>
      </c>
      <c r="G7" s="28">
        <v>4</v>
      </c>
      <c r="H7" s="28">
        <v>24</v>
      </c>
      <c r="I7" s="28">
        <v>60</v>
      </c>
      <c r="J7" s="28">
        <v>33</v>
      </c>
      <c r="K7" s="28">
        <v>14</v>
      </c>
      <c r="L7" s="28">
        <v>7</v>
      </c>
      <c r="M7" s="28">
        <v>6</v>
      </c>
      <c r="N7" s="33">
        <v>0.496</v>
      </c>
      <c r="O7" s="27">
        <v>120.96774193548387</v>
      </c>
      <c r="P7" s="77"/>
      <c r="Q7" s="21"/>
      <c r="R7" s="21"/>
      <c r="S7" s="21"/>
      <c r="T7" s="31"/>
      <c r="U7" s="28">
        <v>11</v>
      </c>
      <c r="V7" s="28">
        <v>0</v>
      </c>
      <c r="W7" s="28">
        <v>0</v>
      </c>
      <c r="X7" s="28">
        <v>6</v>
      </c>
      <c r="Y7" s="28">
        <v>15</v>
      </c>
      <c r="Z7" s="33">
        <v>0.313</v>
      </c>
      <c r="AA7" s="27"/>
      <c r="AB7" s="21"/>
      <c r="AC7" s="21"/>
      <c r="AD7" s="21"/>
      <c r="AE7" s="21"/>
      <c r="AF7" s="27"/>
      <c r="AG7" s="5" t="s">
        <v>80</v>
      </c>
      <c r="AH7" s="5" t="s">
        <v>145</v>
      </c>
      <c r="AI7" s="5"/>
      <c r="AJ7" s="5" t="s">
        <v>146</v>
      </c>
      <c r="AK7" s="27"/>
      <c r="AL7" s="28"/>
      <c r="AM7" s="28"/>
      <c r="AN7" s="28"/>
      <c r="AO7" s="28">
        <v>1</v>
      </c>
      <c r="AP7" s="28"/>
      <c r="AQ7" s="28"/>
      <c r="AR7" s="42"/>
    </row>
    <row r="8" spans="1:44" s="4" customFormat="1" ht="15" customHeight="1" x14ac:dyDescent="0.25">
      <c r="A8" s="2"/>
      <c r="B8" s="28">
        <v>2001</v>
      </c>
      <c r="C8" s="28" t="s">
        <v>38</v>
      </c>
      <c r="D8" s="35" t="s">
        <v>101</v>
      </c>
      <c r="E8" s="28">
        <v>27</v>
      </c>
      <c r="F8" s="28">
        <v>0</v>
      </c>
      <c r="G8" s="28">
        <v>3</v>
      </c>
      <c r="H8" s="28">
        <v>21</v>
      </c>
      <c r="I8" s="28">
        <v>56</v>
      </c>
      <c r="J8" s="28">
        <v>42</v>
      </c>
      <c r="K8" s="28">
        <v>6</v>
      </c>
      <c r="L8" s="28">
        <v>5</v>
      </c>
      <c r="M8" s="28">
        <v>3</v>
      </c>
      <c r="N8" s="33">
        <v>0.48699999999999999</v>
      </c>
      <c r="O8" s="27">
        <v>114.98973305954826</v>
      </c>
      <c r="P8" s="77"/>
      <c r="Q8" s="21"/>
      <c r="R8" s="21"/>
      <c r="S8" s="21"/>
      <c r="T8" s="31"/>
      <c r="U8" s="28">
        <v>10</v>
      </c>
      <c r="V8" s="28">
        <v>0</v>
      </c>
      <c r="W8" s="28">
        <v>0</v>
      </c>
      <c r="X8" s="28">
        <v>7</v>
      </c>
      <c r="Y8" s="28">
        <v>9</v>
      </c>
      <c r="Z8" s="33">
        <v>0.28100000000000003</v>
      </c>
      <c r="AA8" s="27"/>
      <c r="AB8" s="21"/>
      <c r="AC8" s="21"/>
      <c r="AD8" s="21"/>
      <c r="AE8" s="21"/>
      <c r="AF8" s="27"/>
      <c r="AG8" s="5" t="s">
        <v>147</v>
      </c>
      <c r="AH8" s="5" t="s">
        <v>78</v>
      </c>
      <c r="AI8" s="5"/>
      <c r="AJ8" s="5" t="s">
        <v>79</v>
      </c>
      <c r="AK8" s="27"/>
      <c r="AL8" s="28"/>
      <c r="AM8" s="28"/>
      <c r="AN8" s="28"/>
      <c r="AO8" s="28"/>
      <c r="AP8" s="28">
        <v>1</v>
      </c>
      <c r="AQ8" s="28"/>
      <c r="AR8" s="42"/>
    </row>
    <row r="9" spans="1:44" s="4" customFormat="1" ht="15" customHeight="1" x14ac:dyDescent="0.25">
      <c r="A9" s="2"/>
      <c r="B9" s="28">
        <v>2002</v>
      </c>
      <c r="C9" s="28" t="s">
        <v>40</v>
      </c>
      <c r="D9" s="35" t="s">
        <v>101</v>
      </c>
      <c r="E9" s="28">
        <v>29</v>
      </c>
      <c r="F9" s="28">
        <v>5</v>
      </c>
      <c r="G9" s="28">
        <v>3</v>
      </c>
      <c r="H9" s="28">
        <v>32</v>
      </c>
      <c r="I9" s="28">
        <v>95</v>
      </c>
      <c r="J9" s="28">
        <v>63</v>
      </c>
      <c r="K9" s="28">
        <v>16</v>
      </c>
      <c r="L9" s="28">
        <v>8</v>
      </c>
      <c r="M9" s="28">
        <v>8</v>
      </c>
      <c r="N9" s="33">
        <v>0.56499999999999995</v>
      </c>
      <c r="O9" s="27">
        <v>168.14159292035399</v>
      </c>
      <c r="P9" s="77"/>
      <c r="Q9" s="21" t="s">
        <v>98</v>
      </c>
      <c r="R9" s="21"/>
      <c r="S9" s="21"/>
      <c r="T9" s="31"/>
      <c r="U9" s="28">
        <v>5</v>
      </c>
      <c r="V9" s="28">
        <v>0</v>
      </c>
      <c r="W9" s="28">
        <v>1</v>
      </c>
      <c r="X9" s="28">
        <v>5</v>
      </c>
      <c r="Y9" s="28">
        <v>20</v>
      </c>
      <c r="Z9" s="33">
        <v>0.58799999999999997</v>
      </c>
      <c r="AA9" s="27"/>
      <c r="AB9" s="21"/>
      <c r="AC9" s="21"/>
      <c r="AD9" s="21"/>
      <c r="AE9" s="21"/>
      <c r="AF9" s="27"/>
      <c r="AG9" s="5" t="s">
        <v>148</v>
      </c>
      <c r="AH9" s="5"/>
      <c r="AI9" s="5"/>
      <c r="AJ9" s="5"/>
      <c r="AK9" s="27"/>
      <c r="AL9" s="28"/>
      <c r="AM9" s="28"/>
      <c r="AN9" s="28"/>
      <c r="AO9" s="28"/>
      <c r="AP9" s="28"/>
      <c r="AQ9" s="28"/>
      <c r="AR9" s="42"/>
    </row>
    <row r="10" spans="1:44" s="4" customFormat="1" ht="15" customHeight="1" x14ac:dyDescent="0.25">
      <c r="A10" s="2"/>
      <c r="B10" s="28">
        <v>2003</v>
      </c>
      <c r="C10" s="28" t="s">
        <v>59</v>
      </c>
      <c r="D10" s="35" t="s">
        <v>101</v>
      </c>
      <c r="E10" s="28">
        <v>26</v>
      </c>
      <c r="F10" s="28">
        <v>0</v>
      </c>
      <c r="G10" s="28">
        <v>1</v>
      </c>
      <c r="H10" s="28">
        <v>35</v>
      </c>
      <c r="I10" s="28">
        <v>105</v>
      </c>
      <c r="J10" s="28">
        <v>31</v>
      </c>
      <c r="K10" s="28">
        <v>61</v>
      </c>
      <c r="L10" s="28">
        <v>12</v>
      </c>
      <c r="M10" s="28">
        <v>1</v>
      </c>
      <c r="N10" s="33">
        <v>0.60699999999999998</v>
      </c>
      <c r="O10" s="27">
        <v>172.98187808896211</v>
      </c>
      <c r="P10" s="77"/>
      <c r="Q10" s="21" t="s">
        <v>40</v>
      </c>
      <c r="R10" s="21" t="s">
        <v>182</v>
      </c>
      <c r="S10" s="21"/>
      <c r="T10" s="31"/>
      <c r="U10" s="28"/>
      <c r="V10" s="28"/>
      <c r="W10" s="29"/>
      <c r="X10" s="28"/>
      <c r="Y10" s="28"/>
      <c r="Z10" s="33"/>
      <c r="AA10" s="27"/>
      <c r="AB10" s="21"/>
      <c r="AC10" s="21"/>
      <c r="AD10" s="21"/>
      <c r="AE10" s="21"/>
      <c r="AF10" s="27"/>
      <c r="AG10" s="5"/>
      <c r="AH10" s="5"/>
      <c r="AI10" s="5"/>
      <c r="AJ10" s="5"/>
      <c r="AK10" s="27"/>
      <c r="AL10" s="28"/>
      <c r="AM10" s="28"/>
      <c r="AN10" s="5"/>
      <c r="AO10" s="28"/>
      <c r="AP10" s="28"/>
      <c r="AQ10" s="28"/>
      <c r="AR10" s="42"/>
    </row>
    <row r="11" spans="1:44" s="4" customFormat="1" ht="15" customHeight="1" x14ac:dyDescent="0.25">
      <c r="A11" s="2"/>
      <c r="B11" s="28">
        <v>2004</v>
      </c>
      <c r="C11" s="28" t="s">
        <v>38</v>
      </c>
      <c r="D11" s="35" t="s">
        <v>101</v>
      </c>
      <c r="E11" s="28">
        <v>28</v>
      </c>
      <c r="F11" s="28">
        <v>1</v>
      </c>
      <c r="G11" s="28">
        <v>6</v>
      </c>
      <c r="H11" s="28">
        <v>43</v>
      </c>
      <c r="I11" s="28">
        <v>150</v>
      </c>
      <c r="J11" s="28">
        <v>37</v>
      </c>
      <c r="K11" s="28">
        <v>91</v>
      </c>
      <c r="L11" s="28">
        <v>15</v>
      </c>
      <c r="M11" s="28">
        <v>7</v>
      </c>
      <c r="N11" s="33">
        <v>0.60499999999999998</v>
      </c>
      <c r="O11" s="27">
        <v>247.93388429752068</v>
      </c>
      <c r="P11" s="77"/>
      <c r="Q11" s="21" t="s">
        <v>40</v>
      </c>
      <c r="R11" s="21" t="s">
        <v>180</v>
      </c>
      <c r="S11" s="21" t="s">
        <v>40</v>
      </c>
      <c r="T11" s="31"/>
      <c r="U11" s="28">
        <v>14</v>
      </c>
      <c r="V11" s="28">
        <v>0</v>
      </c>
      <c r="W11" s="28">
        <v>2</v>
      </c>
      <c r="X11" s="28">
        <v>21</v>
      </c>
      <c r="Y11" s="28">
        <v>75</v>
      </c>
      <c r="Z11" s="33">
        <v>0.66400000000000003</v>
      </c>
      <c r="AA11" s="27"/>
      <c r="AB11" s="21"/>
      <c r="AC11" s="28" t="s">
        <v>39</v>
      </c>
      <c r="AD11" s="21"/>
      <c r="AE11" s="21" t="s">
        <v>37</v>
      </c>
      <c r="AF11" s="27"/>
      <c r="AG11" s="5" t="s">
        <v>149</v>
      </c>
      <c r="AH11" s="5" t="s">
        <v>150</v>
      </c>
      <c r="AI11" s="5"/>
      <c r="AJ11" s="5" t="s">
        <v>151</v>
      </c>
      <c r="AK11" s="27"/>
      <c r="AL11" s="28"/>
      <c r="AM11" s="28"/>
      <c r="AN11" s="28"/>
      <c r="AO11" s="28"/>
      <c r="AP11" s="28">
        <v>1</v>
      </c>
      <c r="AQ11" s="28"/>
      <c r="AR11" s="42"/>
    </row>
    <row r="12" spans="1:44" s="4" customFormat="1" ht="15" customHeight="1" x14ac:dyDescent="0.25">
      <c r="A12" s="2"/>
      <c r="B12" s="28">
        <v>2005</v>
      </c>
      <c r="C12" s="28" t="s">
        <v>39</v>
      </c>
      <c r="D12" s="35" t="s">
        <v>101</v>
      </c>
      <c r="E12" s="28">
        <v>24</v>
      </c>
      <c r="F12" s="28">
        <v>0</v>
      </c>
      <c r="G12" s="28">
        <v>3</v>
      </c>
      <c r="H12" s="28">
        <v>34</v>
      </c>
      <c r="I12" s="28">
        <v>128</v>
      </c>
      <c r="J12" s="28">
        <v>25</v>
      </c>
      <c r="K12" s="28">
        <v>91</v>
      </c>
      <c r="L12" s="28">
        <v>9</v>
      </c>
      <c r="M12" s="28">
        <v>3</v>
      </c>
      <c r="N12" s="33">
        <v>0.624</v>
      </c>
      <c r="O12" s="27">
        <v>205.12820512820514</v>
      </c>
      <c r="P12" s="77"/>
      <c r="Q12" s="21" t="s">
        <v>37</v>
      </c>
      <c r="R12" s="21" t="s">
        <v>184</v>
      </c>
      <c r="S12" s="21" t="s">
        <v>176</v>
      </c>
      <c r="T12" s="31"/>
      <c r="U12" s="28">
        <v>15</v>
      </c>
      <c r="V12" s="28">
        <v>3</v>
      </c>
      <c r="W12" s="28">
        <v>2</v>
      </c>
      <c r="X12" s="28">
        <v>20</v>
      </c>
      <c r="Y12" s="28">
        <v>83</v>
      </c>
      <c r="Z12" s="33">
        <v>0.66400000000000003</v>
      </c>
      <c r="AA12" s="27"/>
      <c r="AB12" s="21"/>
      <c r="AC12" s="28" t="s">
        <v>38</v>
      </c>
      <c r="AD12" s="21" t="s">
        <v>34</v>
      </c>
      <c r="AE12" s="28" t="s">
        <v>36</v>
      </c>
      <c r="AF12" s="27"/>
      <c r="AG12" s="5" t="s">
        <v>152</v>
      </c>
      <c r="AH12" s="5" t="s">
        <v>153</v>
      </c>
      <c r="AI12" s="5"/>
      <c r="AJ12" s="5" t="s">
        <v>154</v>
      </c>
      <c r="AK12" s="27"/>
      <c r="AL12" s="28">
        <v>1</v>
      </c>
      <c r="AM12" s="28"/>
      <c r="AN12" s="28">
        <v>1</v>
      </c>
      <c r="AO12" s="28">
        <v>1</v>
      </c>
      <c r="AP12" s="28"/>
      <c r="AQ12" s="28"/>
      <c r="AR12" s="42"/>
    </row>
    <row r="13" spans="1:44" s="4" customFormat="1" ht="15" customHeight="1" x14ac:dyDescent="0.25">
      <c r="A13" s="2"/>
      <c r="B13" s="28">
        <v>2006</v>
      </c>
      <c r="C13" s="28" t="s">
        <v>36</v>
      </c>
      <c r="D13" s="35" t="s">
        <v>102</v>
      </c>
      <c r="E13" s="28">
        <v>27</v>
      </c>
      <c r="F13" s="28">
        <v>0</v>
      </c>
      <c r="G13" s="28">
        <v>4</v>
      </c>
      <c r="H13" s="28">
        <v>26</v>
      </c>
      <c r="I13" s="28">
        <v>115</v>
      </c>
      <c r="J13" s="28">
        <v>15</v>
      </c>
      <c r="K13" s="28">
        <v>67</v>
      </c>
      <c r="L13" s="28">
        <v>29</v>
      </c>
      <c r="M13" s="28">
        <v>4</v>
      </c>
      <c r="N13" s="33">
        <v>0.56899999999999995</v>
      </c>
      <c r="O13" s="27">
        <v>202.10896309314589</v>
      </c>
      <c r="P13" s="77"/>
      <c r="Q13" s="21" t="s">
        <v>174</v>
      </c>
      <c r="R13" s="21"/>
      <c r="S13" s="21"/>
      <c r="T13" s="31"/>
      <c r="U13" s="28">
        <v>13</v>
      </c>
      <c r="V13" s="28">
        <v>0</v>
      </c>
      <c r="W13" s="28">
        <v>1</v>
      </c>
      <c r="X13" s="28">
        <v>17</v>
      </c>
      <c r="Y13" s="28">
        <v>36</v>
      </c>
      <c r="Z13" s="33">
        <v>0.51400000000000001</v>
      </c>
      <c r="AA13" s="27"/>
      <c r="AB13" s="21"/>
      <c r="AC13" s="21" t="s">
        <v>41</v>
      </c>
      <c r="AD13" s="21"/>
      <c r="AE13" s="21"/>
      <c r="AF13" s="27"/>
      <c r="AG13" s="5" t="s">
        <v>152</v>
      </c>
      <c r="AH13" s="5" t="s">
        <v>155</v>
      </c>
      <c r="AI13" s="5" t="s">
        <v>156</v>
      </c>
      <c r="AJ13" s="5"/>
      <c r="AK13" s="27"/>
      <c r="AL13" s="28">
        <v>1</v>
      </c>
      <c r="AM13" s="28"/>
      <c r="AN13" s="28"/>
      <c r="AO13" s="28"/>
      <c r="AP13" s="28"/>
      <c r="AQ13" s="28">
        <v>1</v>
      </c>
      <c r="AR13" s="42"/>
    </row>
    <row r="14" spans="1:44" s="4" customFormat="1" ht="15" customHeight="1" x14ac:dyDescent="0.25">
      <c r="A14" s="2"/>
      <c r="B14" s="28">
        <v>2007</v>
      </c>
      <c r="C14" s="28" t="s">
        <v>42</v>
      </c>
      <c r="D14" s="35" t="s">
        <v>102</v>
      </c>
      <c r="E14" s="28">
        <v>26</v>
      </c>
      <c r="F14" s="28">
        <v>0</v>
      </c>
      <c r="G14" s="28">
        <v>4</v>
      </c>
      <c r="H14" s="28">
        <v>46</v>
      </c>
      <c r="I14" s="28">
        <v>137</v>
      </c>
      <c r="J14" s="28">
        <v>8</v>
      </c>
      <c r="K14" s="28">
        <v>119</v>
      </c>
      <c r="L14" s="28">
        <v>6</v>
      </c>
      <c r="M14" s="28">
        <v>4</v>
      </c>
      <c r="N14" s="33">
        <v>0.53400000000000003</v>
      </c>
      <c r="O14" s="27">
        <v>256.55430711610484</v>
      </c>
      <c r="P14" s="77"/>
      <c r="Q14" s="21" t="s">
        <v>40</v>
      </c>
      <c r="R14" s="21" t="s">
        <v>177</v>
      </c>
      <c r="S14" s="21" t="s">
        <v>178</v>
      </c>
      <c r="T14" s="31"/>
      <c r="U14" s="28">
        <v>7</v>
      </c>
      <c r="V14" s="28">
        <v>1</v>
      </c>
      <c r="W14" s="28">
        <v>1</v>
      </c>
      <c r="X14" s="28">
        <v>14</v>
      </c>
      <c r="Y14" s="28">
        <v>35</v>
      </c>
      <c r="Z14" s="33">
        <v>0.60299999999999998</v>
      </c>
      <c r="AA14" s="27"/>
      <c r="AB14" s="21"/>
      <c r="AC14" s="21" t="s">
        <v>34</v>
      </c>
      <c r="AD14" s="21"/>
      <c r="AE14" s="21"/>
      <c r="AF14" s="27"/>
      <c r="AG14" s="5" t="s">
        <v>94</v>
      </c>
      <c r="AH14" s="5"/>
      <c r="AI14" s="5"/>
      <c r="AJ14" s="5"/>
      <c r="AK14" s="27"/>
      <c r="AL14" s="28"/>
      <c r="AM14" s="28"/>
      <c r="AN14" s="28"/>
      <c r="AO14" s="28"/>
      <c r="AP14" s="28"/>
      <c r="AQ14" s="28"/>
      <c r="AR14" s="42"/>
    </row>
    <row r="15" spans="1:44" s="4" customFormat="1" ht="15" customHeight="1" x14ac:dyDescent="0.25">
      <c r="A15" s="2"/>
      <c r="B15" s="28">
        <v>2008</v>
      </c>
      <c r="C15" s="28" t="s">
        <v>37</v>
      </c>
      <c r="D15" s="35" t="s">
        <v>103</v>
      </c>
      <c r="E15" s="28">
        <v>24</v>
      </c>
      <c r="F15" s="28">
        <v>1</v>
      </c>
      <c r="G15" s="28">
        <v>3</v>
      </c>
      <c r="H15" s="28">
        <v>32</v>
      </c>
      <c r="I15" s="28">
        <v>108</v>
      </c>
      <c r="J15" s="28">
        <v>21</v>
      </c>
      <c r="K15" s="28">
        <v>77</v>
      </c>
      <c r="L15" s="28">
        <v>6</v>
      </c>
      <c r="M15" s="28">
        <v>4</v>
      </c>
      <c r="N15" s="33">
        <v>0.55100000000000005</v>
      </c>
      <c r="O15" s="27">
        <v>196.00725952813065</v>
      </c>
      <c r="P15" s="77"/>
      <c r="Q15" s="21" t="s">
        <v>40</v>
      </c>
      <c r="R15" s="21" t="s">
        <v>174</v>
      </c>
      <c r="S15" s="21" t="s">
        <v>182</v>
      </c>
      <c r="T15" s="31"/>
      <c r="U15" s="28">
        <v>12</v>
      </c>
      <c r="V15" s="28">
        <v>1</v>
      </c>
      <c r="W15" s="28">
        <v>2</v>
      </c>
      <c r="X15" s="28">
        <v>16</v>
      </c>
      <c r="Y15" s="28">
        <v>66</v>
      </c>
      <c r="Z15" s="33">
        <v>0.61699999999999999</v>
      </c>
      <c r="AA15" s="27"/>
      <c r="AB15" s="21"/>
      <c r="AC15" s="21" t="s">
        <v>37</v>
      </c>
      <c r="AD15" s="21" t="s">
        <v>34</v>
      </c>
      <c r="AE15" s="21" t="s">
        <v>35</v>
      </c>
      <c r="AF15" s="27"/>
      <c r="AG15" s="5" t="s">
        <v>152</v>
      </c>
      <c r="AH15" s="5" t="s">
        <v>157</v>
      </c>
      <c r="AI15" s="5" t="s">
        <v>158</v>
      </c>
      <c r="AJ15" s="5"/>
      <c r="AK15" s="27"/>
      <c r="AL15" s="28">
        <v>1</v>
      </c>
      <c r="AM15" s="28"/>
      <c r="AN15" s="28"/>
      <c r="AO15" s="28"/>
      <c r="AP15" s="28"/>
      <c r="AQ15" s="28"/>
      <c r="AR15" s="42"/>
    </row>
    <row r="16" spans="1:44" s="4" customFormat="1" ht="15" customHeight="1" x14ac:dyDescent="0.25">
      <c r="A16" s="2"/>
      <c r="B16" s="28">
        <v>2009</v>
      </c>
      <c r="C16" s="28" t="s">
        <v>38</v>
      </c>
      <c r="D16" s="35" t="s">
        <v>103</v>
      </c>
      <c r="E16" s="28">
        <v>24</v>
      </c>
      <c r="F16" s="28">
        <v>2</v>
      </c>
      <c r="G16" s="29">
        <v>4</v>
      </c>
      <c r="H16" s="28">
        <v>40</v>
      </c>
      <c r="I16" s="28">
        <v>119</v>
      </c>
      <c r="J16" s="28">
        <v>19</v>
      </c>
      <c r="K16" s="28">
        <v>87</v>
      </c>
      <c r="L16" s="28">
        <v>7</v>
      </c>
      <c r="M16" s="32">
        <v>6</v>
      </c>
      <c r="N16" s="33">
        <v>0.65400000000000003</v>
      </c>
      <c r="O16" s="27">
        <v>181.95718654434251</v>
      </c>
      <c r="P16" s="77"/>
      <c r="Q16" s="29" t="s">
        <v>36</v>
      </c>
      <c r="R16" s="21" t="s">
        <v>59</v>
      </c>
      <c r="S16" s="21" t="s">
        <v>176</v>
      </c>
      <c r="T16" s="31"/>
      <c r="U16" s="28">
        <v>14</v>
      </c>
      <c r="V16" s="28">
        <v>0</v>
      </c>
      <c r="W16" s="29">
        <v>0</v>
      </c>
      <c r="X16" s="28">
        <v>19</v>
      </c>
      <c r="Y16" s="28">
        <v>63</v>
      </c>
      <c r="Z16" s="33">
        <v>0.57299999999999995</v>
      </c>
      <c r="AA16" s="27"/>
      <c r="AB16" s="21"/>
      <c r="AC16" s="28" t="s">
        <v>38</v>
      </c>
      <c r="AD16" s="21" t="s">
        <v>59</v>
      </c>
      <c r="AE16" s="21" t="s">
        <v>40</v>
      </c>
      <c r="AF16" s="27"/>
      <c r="AG16" s="5" t="s">
        <v>159</v>
      </c>
      <c r="AH16" s="5" t="s">
        <v>160</v>
      </c>
      <c r="AI16" s="5"/>
      <c r="AJ16" s="5" t="s">
        <v>161</v>
      </c>
      <c r="AK16" s="27"/>
      <c r="AL16" s="28"/>
      <c r="AM16" s="28"/>
      <c r="AN16" s="28"/>
      <c r="AO16" s="29"/>
      <c r="AP16" s="32">
        <v>1</v>
      </c>
      <c r="AQ16" s="28"/>
      <c r="AR16" s="42"/>
    </row>
    <row r="17" spans="1:44" s="4" customFormat="1" ht="15" customHeight="1" x14ac:dyDescent="0.25">
      <c r="A17" s="2"/>
      <c r="B17" s="28">
        <v>2010</v>
      </c>
      <c r="C17" s="28" t="s">
        <v>38</v>
      </c>
      <c r="D17" s="35" t="s">
        <v>103</v>
      </c>
      <c r="E17" s="28">
        <v>26</v>
      </c>
      <c r="F17" s="28">
        <v>2</v>
      </c>
      <c r="G17" s="29">
        <v>6</v>
      </c>
      <c r="H17" s="28">
        <v>40</v>
      </c>
      <c r="I17" s="28">
        <v>133</v>
      </c>
      <c r="J17" s="28">
        <v>24</v>
      </c>
      <c r="K17" s="28">
        <v>95</v>
      </c>
      <c r="L17" s="28">
        <v>6</v>
      </c>
      <c r="M17" s="32">
        <v>8</v>
      </c>
      <c r="N17" s="33">
        <v>0.66800000000000004</v>
      </c>
      <c r="O17" s="27">
        <v>199.10179640718562</v>
      </c>
      <c r="P17" s="77"/>
      <c r="Q17" s="18" t="s">
        <v>42</v>
      </c>
      <c r="R17" s="21" t="s">
        <v>181</v>
      </c>
      <c r="S17" s="21" t="s">
        <v>180</v>
      </c>
      <c r="T17" s="31"/>
      <c r="U17" s="28">
        <v>10</v>
      </c>
      <c r="V17" s="28">
        <v>0</v>
      </c>
      <c r="W17" s="29">
        <v>0</v>
      </c>
      <c r="X17" s="28">
        <v>11</v>
      </c>
      <c r="Y17" s="28">
        <v>43</v>
      </c>
      <c r="Z17" s="33">
        <v>0.53800000000000003</v>
      </c>
      <c r="AA17" s="27"/>
      <c r="AB17" s="21"/>
      <c r="AC17" s="21" t="s">
        <v>40</v>
      </c>
      <c r="AD17" s="21"/>
      <c r="AE17" s="21" t="s">
        <v>35</v>
      </c>
      <c r="AF17" s="27"/>
      <c r="AG17" s="5" t="s">
        <v>162</v>
      </c>
      <c r="AH17" s="5" t="s">
        <v>163</v>
      </c>
      <c r="AI17" s="5"/>
      <c r="AJ17" s="5" t="s">
        <v>164</v>
      </c>
      <c r="AK17" s="27"/>
      <c r="AL17" s="28"/>
      <c r="AM17" s="28"/>
      <c r="AN17" s="28"/>
      <c r="AO17" s="29"/>
      <c r="AP17" s="32">
        <v>1</v>
      </c>
      <c r="AQ17" s="28"/>
      <c r="AR17" s="42"/>
    </row>
    <row r="18" spans="1:44" s="4" customFormat="1" ht="15" customHeight="1" x14ac:dyDescent="0.25">
      <c r="A18" s="2"/>
      <c r="B18" s="28">
        <v>2011</v>
      </c>
      <c r="C18" s="28" t="s">
        <v>37</v>
      </c>
      <c r="D18" s="35" t="s">
        <v>103</v>
      </c>
      <c r="E18" s="28">
        <v>26</v>
      </c>
      <c r="F18" s="28">
        <v>4</v>
      </c>
      <c r="G18" s="29">
        <v>3</v>
      </c>
      <c r="H18" s="28">
        <v>39</v>
      </c>
      <c r="I18" s="28">
        <v>132</v>
      </c>
      <c r="J18" s="28">
        <v>34</v>
      </c>
      <c r="K18" s="28">
        <v>81</v>
      </c>
      <c r="L18" s="28">
        <v>10</v>
      </c>
      <c r="M18" s="32">
        <v>7</v>
      </c>
      <c r="N18" s="33">
        <v>0.60599999999999998</v>
      </c>
      <c r="O18" s="27">
        <v>217.82178217821783</v>
      </c>
      <c r="P18" s="77"/>
      <c r="Q18" s="18" t="s">
        <v>42</v>
      </c>
      <c r="R18" s="21" t="s">
        <v>179</v>
      </c>
      <c r="S18" s="21" t="s">
        <v>181</v>
      </c>
      <c r="T18" s="31"/>
      <c r="U18" s="28">
        <v>12</v>
      </c>
      <c r="V18" s="28">
        <v>0</v>
      </c>
      <c r="W18" s="29">
        <v>0</v>
      </c>
      <c r="X18" s="28">
        <v>19</v>
      </c>
      <c r="Y18" s="28">
        <v>47</v>
      </c>
      <c r="Z18" s="33">
        <v>0.51700000000000002</v>
      </c>
      <c r="AA18" s="27"/>
      <c r="AB18" s="21"/>
      <c r="AC18" s="21" t="s">
        <v>37</v>
      </c>
      <c r="AD18" s="21"/>
      <c r="AE18" s="21"/>
      <c r="AF18" s="27"/>
      <c r="AG18" s="5" t="s">
        <v>165</v>
      </c>
      <c r="AH18" s="5" t="s">
        <v>79</v>
      </c>
      <c r="AI18" s="5" t="s">
        <v>166</v>
      </c>
      <c r="AJ18" s="5"/>
      <c r="AK18" s="27"/>
      <c r="AL18" s="28"/>
      <c r="AM18" s="28"/>
      <c r="AN18" s="28"/>
      <c r="AO18" s="29"/>
      <c r="AP18" s="32"/>
      <c r="AQ18" s="28"/>
      <c r="AR18" s="42"/>
    </row>
    <row r="19" spans="1:44" s="4" customFormat="1" ht="15" customHeight="1" x14ac:dyDescent="0.25">
      <c r="A19" s="2"/>
      <c r="B19" s="28">
        <v>2012</v>
      </c>
      <c r="C19" s="28" t="s">
        <v>35</v>
      </c>
      <c r="D19" s="35" t="s">
        <v>103</v>
      </c>
      <c r="E19" s="28">
        <v>26</v>
      </c>
      <c r="F19" s="28">
        <v>0</v>
      </c>
      <c r="G19" s="29">
        <v>0</v>
      </c>
      <c r="H19" s="28">
        <v>23</v>
      </c>
      <c r="I19" s="28">
        <v>127</v>
      </c>
      <c r="J19" s="28">
        <v>31</v>
      </c>
      <c r="K19" s="28">
        <v>92</v>
      </c>
      <c r="L19" s="28">
        <v>4</v>
      </c>
      <c r="M19" s="32">
        <v>0</v>
      </c>
      <c r="N19" s="33">
        <v>0.65100000000000002</v>
      </c>
      <c r="O19" s="27">
        <v>195.08448540706604</v>
      </c>
      <c r="P19" s="77"/>
      <c r="Q19" s="18" t="s">
        <v>182</v>
      </c>
      <c r="R19" s="21"/>
      <c r="S19" s="21" t="s">
        <v>180</v>
      </c>
      <c r="T19" s="31"/>
      <c r="U19" s="28"/>
      <c r="V19" s="28"/>
      <c r="W19" s="29"/>
      <c r="X19" s="28"/>
      <c r="Y19" s="28"/>
      <c r="Z19" s="33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8"/>
      <c r="AO19" s="29"/>
      <c r="AP19" s="32"/>
      <c r="AQ19" s="28"/>
      <c r="AR19" s="42"/>
    </row>
    <row r="20" spans="1:44" s="4" customFormat="1" ht="15" customHeight="1" x14ac:dyDescent="0.25">
      <c r="A20" s="2"/>
      <c r="B20" s="28">
        <v>2013</v>
      </c>
      <c r="C20" s="28" t="s">
        <v>59</v>
      </c>
      <c r="D20" s="35" t="s">
        <v>103</v>
      </c>
      <c r="E20" s="28">
        <v>24</v>
      </c>
      <c r="F20" s="28">
        <v>1</v>
      </c>
      <c r="G20" s="29">
        <v>2</v>
      </c>
      <c r="H20" s="28">
        <v>21</v>
      </c>
      <c r="I20" s="28">
        <v>107</v>
      </c>
      <c r="J20" s="28">
        <v>18</v>
      </c>
      <c r="K20" s="28">
        <v>80</v>
      </c>
      <c r="L20" s="28">
        <v>6</v>
      </c>
      <c r="M20" s="32">
        <v>3</v>
      </c>
      <c r="N20" s="33">
        <v>0.66039999999999999</v>
      </c>
      <c r="O20" s="91">
        <v>162.02301635372501</v>
      </c>
      <c r="P20" s="77"/>
      <c r="Q20" s="18"/>
      <c r="R20" s="21"/>
      <c r="S20" s="21"/>
      <c r="T20" s="31"/>
      <c r="U20" s="28"/>
      <c r="V20" s="28"/>
      <c r="W20" s="29"/>
      <c r="X20" s="28"/>
      <c r="Y20" s="28"/>
      <c r="Z20" s="33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8"/>
      <c r="AO20" s="29"/>
      <c r="AP20" s="32"/>
      <c r="AQ20" s="28"/>
      <c r="AR20" s="42"/>
    </row>
    <row r="21" spans="1:44" s="4" customFormat="1" ht="15" customHeight="1" x14ac:dyDescent="0.25">
      <c r="A21" s="2"/>
      <c r="B21" s="28">
        <v>2014</v>
      </c>
      <c r="C21" s="28" t="s">
        <v>34</v>
      </c>
      <c r="D21" s="35" t="s">
        <v>101</v>
      </c>
      <c r="E21" s="28">
        <v>18</v>
      </c>
      <c r="F21" s="28">
        <v>0</v>
      </c>
      <c r="G21" s="29">
        <v>3</v>
      </c>
      <c r="H21" s="28">
        <v>2</v>
      </c>
      <c r="I21" s="28">
        <v>45</v>
      </c>
      <c r="J21" s="28">
        <v>12</v>
      </c>
      <c r="K21" s="28">
        <v>25</v>
      </c>
      <c r="L21" s="28">
        <v>5</v>
      </c>
      <c r="M21" s="32">
        <v>3</v>
      </c>
      <c r="N21" s="33">
        <v>0.47399999999999998</v>
      </c>
      <c r="O21" s="27">
        <v>94.936708860759495</v>
      </c>
      <c r="P21" s="77"/>
      <c r="Q21" s="18"/>
      <c r="R21" s="21"/>
      <c r="S21" s="21"/>
      <c r="T21" s="31"/>
      <c r="U21" s="28">
        <v>3</v>
      </c>
      <c r="V21" s="28">
        <v>0</v>
      </c>
      <c r="W21" s="29">
        <v>0</v>
      </c>
      <c r="X21" s="28">
        <v>0</v>
      </c>
      <c r="Y21" s="28">
        <v>3</v>
      </c>
      <c r="Z21" s="33">
        <v>0.23100000000000001</v>
      </c>
      <c r="AA21" s="27"/>
      <c r="AB21" s="21"/>
      <c r="AC21" s="21"/>
      <c r="AD21" s="21"/>
      <c r="AE21" s="21"/>
      <c r="AF21" s="27"/>
      <c r="AG21" s="5" t="s">
        <v>79</v>
      </c>
      <c r="AH21" s="5"/>
      <c r="AI21" s="5"/>
      <c r="AJ21" s="5"/>
      <c r="AK21" s="27"/>
      <c r="AL21" s="28"/>
      <c r="AM21" s="28"/>
      <c r="AN21" s="28"/>
      <c r="AO21" s="29"/>
      <c r="AP21" s="32"/>
      <c r="AQ21" s="28"/>
      <c r="AR21" s="42"/>
    </row>
    <row r="22" spans="1:44" s="4" customFormat="1" ht="15" customHeight="1" x14ac:dyDescent="0.25">
      <c r="A22" s="2"/>
      <c r="B22" s="110">
        <v>2015</v>
      </c>
      <c r="C22" s="110" t="s">
        <v>40</v>
      </c>
      <c r="D22" s="111" t="s">
        <v>104</v>
      </c>
      <c r="E22" s="110"/>
      <c r="F22" s="115" t="s">
        <v>82</v>
      </c>
      <c r="G22" s="71"/>
      <c r="H22" s="36"/>
      <c r="I22" s="110"/>
      <c r="J22" s="110"/>
      <c r="K22" s="110"/>
      <c r="L22" s="110"/>
      <c r="M22" s="116"/>
      <c r="N22" s="113"/>
      <c r="O22" s="27"/>
      <c r="P22" s="77"/>
      <c r="Q22" s="18"/>
      <c r="R22" s="21"/>
      <c r="S22" s="21"/>
      <c r="T22" s="31"/>
      <c r="U22" s="28"/>
      <c r="V22" s="28"/>
      <c r="W22" s="29"/>
      <c r="X22" s="28"/>
      <c r="Y22" s="28"/>
      <c r="Z22" s="33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28"/>
      <c r="AN22" s="28"/>
      <c r="AO22" s="29"/>
      <c r="AP22" s="32"/>
      <c r="AQ22" s="28"/>
      <c r="AR22" s="42"/>
    </row>
    <row r="23" spans="1:44" s="4" customFormat="1" ht="15" customHeight="1" x14ac:dyDescent="0.25">
      <c r="A23" s="2"/>
      <c r="B23" s="28">
        <v>2016</v>
      </c>
      <c r="C23" s="28"/>
      <c r="D23" s="35"/>
      <c r="E23" s="28"/>
      <c r="F23" s="28"/>
      <c r="G23" s="28"/>
      <c r="H23" s="29"/>
      <c r="I23" s="28"/>
      <c r="J23" s="28"/>
      <c r="K23" s="28"/>
      <c r="L23" s="28"/>
      <c r="M23" s="32"/>
      <c r="N23" s="33"/>
      <c r="O23" s="27"/>
      <c r="P23" s="77"/>
      <c r="Q23" s="18"/>
      <c r="R23" s="21"/>
      <c r="S23" s="21"/>
      <c r="T23" s="31"/>
      <c r="U23" s="28"/>
      <c r="V23" s="28"/>
      <c r="W23" s="29"/>
      <c r="X23" s="28"/>
      <c r="Y23" s="28"/>
      <c r="Z23" s="33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/>
      <c r="AM23" s="28"/>
      <c r="AN23" s="28"/>
      <c r="AO23" s="29"/>
      <c r="AP23" s="32"/>
      <c r="AQ23" s="28"/>
      <c r="AR23" s="42"/>
    </row>
    <row r="24" spans="1:44" s="4" customFormat="1" ht="15" customHeight="1" x14ac:dyDescent="0.25">
      <c r="A24" s="2"/>
      <c r="B24" s="148">
        <v>2017</v>
      </c>
      <c r="C24" s="148" t="s">
        <v>36</v>
      </c>
      <c r="D24" s="149" t="s">
        <v>171</v>
      </c>
      <c r="E24" s="148"/>
      <c r="F24" s="153" t="s">
        <v>170</v>
      </c>
      <c r="G24" s="150"/>
      <c r="H24" s="151"/>
      <c r="I24" s="148"/>
      <c r="J24" s="148"/>
      <c r="K24" s="148"/>
      <c r="L24" s="148"/>
      <c r="M24" s="150"/>
      <c r="N24" s="152"/>
      <c r="O24" s="91"/>
      <c r="P24" s="77"/>
      <c r="Q24" s="18"/>
      <c r="R24" s="21"/>
      <c r="S24" s="21"/>
      <c r="T24" s="31"/>
      <c r="U24" s="28"/>
      <c r="V24" s="28"/>
      <c r="W24" s="29"/>
      <c r="X24" s="28"/>
      <c r="Y24" s="28"/>
      <c r="Z24" s="33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28"/>
      <c r="AM24" s="28"/>
      <c r="AN24" s="28"/>
      <c r="AO24" s="29"/>
      <c r="AP24" s="32"/>
      <c r="AQ24" s="28"/>
      <c r="AR24" s="42"/>
    </row>
    <row r="25" spans="1:44" s="4" customFormat="1" ht="15" customHeight="1" x14ac:dyDescent="0.25">
      <c r="A25" s="2"/>
      <c r="B25" s="148">
        <v>2018</v>
      </c>
      <c r="C25" s="148" t="s">
        <v>37</v>
      </c>
      <c r="D25" s="149" t="s">
        <v>171</v>
      </c>
      <c r="E25" s="148"/>
      <c r="F25" s="153" t="s">
        <v>170</v>
      </c>
      <c r="G25" s="150"/>
      <c r="H25" s="151"/>
      <c r="I25" s="148"/>
      <c r="J25" s="148"/>
      <c r="K25" s="148"/>
      <c r="L25" s="148"/>
      <c r="M25" s="150"/>
      <c r="N25" s="152"/>
      <c r="O25" s="91"/>
      <c r="P25" s="77"/>
      <c r="Q25" s="18"/>
      <c r="R25" s="21"/>
      <c r="S25" s="21"/>
      <c r="T25" s="31"/>
      <c r="U25" s="28"/>
      <c r="V25" s="28"/>
      <c r="W25" s="29"/>
      <c r="X25" s="28"/>
      <c r="Y25" s="28"/>
      <c r="Z25" s="33"/>
      <c r="AA25" s="27"/>
      <c r="AB25" s="21"/>
      <c r="AC25" s="21"/>
      <c r="AD25" s="21"/>
      <c r="AE25" s="21"/>
      <c r="AF25" s="27"/>
      <c r="AG25" s="5"/>
      <c r="AH25" s="5"/>
      <c r="AI25" s="5"/>
      <c r="AJ25" s="5"/>
      <c r="AK25" s="27"/>
      <c r="AL25" s="28"/>
      <c r="AM25" s="28"/>
      <c r="AN25" s="28"/>
      <c r="AO25" s="29"/>
      <c r="AP25" s="32"/>
      <c r="AQ25" s="28"/>
      <c r="AR25" s="42"/>
    </row>
    <row r="26" spans="1:44" s="4" customFormat="1" ht="15" customHeight="1" x14ac:dyDescent="0.25">
      <c r="A26" s="2"/>
      <c r="B26" s="148">
        <v>2019</v>
      </c>
      <c r="C26" s="148" t="s">
        <v>37</v>
      </c>
      <c r="D26" s="149" t="s">
        <v>197</v>
      </c>
      <c r="E26" s="148"/>
      <c r="F26" s="153" t="s">
        <v>170</v>
      </c>
      <c r="G26" s="150"/>
      <c r="H26" s="151"/>
      <c r="I26" s="148"/>
      <c r="J26" s="148"/>
      <c r="K26" s="148"/>
      <c r="L26" s="148"/>
      <c r="M26" s="150"/>
      <c r="N26" s="152"/>
      <c r="O26" s="91"/>
      <c r="P26" s="77"/>
      <c r="Q26" s="18"/>
      <c r="R26" s="21"/>
      <c r="S26" s="21"/>
      <c r="T26" s="31"/>
      <c r="U26" s="28"/>
      <c r="V26" s="28"/>
      <c r="W26" s="29"/>
      <c r="X26" s="28"/>
      <c r="Y26" s="28"/>
      <c r="Z26" s="33"/>
      <c r="AA26" s="27"/>
      <c r="AB26" s="21"/>
      <c r="AC26" s="21"/>
      <c r="AD26" s="21"/>
      <c r="AE26" s="21"/>
      <c r="AF26" s="27"/>
      <c r="AG26" s="5"/>
      <c r="AH26" s="5"/>
      <c r="AI26" s="5"/>
      <c r="AJ26" s="5"/>
      <c r="AK26" s="27"/>
      <c r="AL26" s="28"/>
      <c r="AM26" s="28"/>
      <c r="AN26" s="28"/>
      <c r="AO26" s="29"/>
      <c r="AP26" s="32"/>
      <c r="AQ26" s="28"/>
      <c r="AR26" s="42"/>
    </row>
    <row r="27" spans="1:44" s="4" customFormat="1" ht="15" customHeight="1" x14ac:dyDescent="0.25">
      <c r="A27" s="2"/>
      <c r="B27" s="28">
        <v>2020</v>
      </c>
      <c r="C27" s="28" t="s">
        <v>37</v>
      </c>
      <c r="D27" s="35" t="s">
        <v>103</v>
      </c>
      <c r="E27" s="28">
        <v>5</v>
      </c>
      <c r="F27" s="28">
        <v>0</v>
      </c>
      <c r="G27" s="28">
        <v>3</v>
      </c>
      <c r="H27" s="28">
        <v>0</v>
      </c>
      <c r="I27" s="28">
        <v>6</v>
      </c>
      <c r="J27" s="28">
        <v>1</v>
      </c>
      <c r="K27" s="28">
        <v>1</v>
      </c>
      <c r="L27" s="28">
        <v>1</v>
      </c>
      <c r="M27" s="28">
        <v>3</v>
      </c>
      <c r="N27" s="33">
        <v>0.5</v>
      </c>
      <c r="O27" s="31">
        <v>12</v>
      </c>
      <c r="P27" s="77"/>
      <c r="Q27" s="21"/>
      <c r="R27" s="21"/>
      <c r="S27" s="21"/>
      <c r="T27" s="31"/>
      <c r="U27" s="28"/>
      <c r="V27" s="28"/>
      <c r="W27" s="29"/>
      <c r="X27" s="28"/>
      <c r="Y27" s="28"/>
      <c r="Z27" s="33"/>
      <c r="AA27" s="27"/>
      <c r="AB27" s="21"/>
      <c r="AC27" s="21"/>
      <c r="AD27" s="21"/>
      <c r="AE27" s="21"/>
      <c r="AF27" s="27"/>
      <c r="AG27" s="5"/>
      <c r="AH27" s="5"/>
      <c r="AI27" s="5"/>
      <c r="AJ27" s="5"/>
      <c r="AK27" s="27"/>
      <c r="AL27" s="28"/>
      <c r="AM27" s="28"/>
      <c r="AN27" s="28"/>
      <c r="AO27" s="29"/>
      <c r="AP27" s="32"/>
      <c r="AQ27" s="28"/>
      <c r="AR27" s="42"/>
    </row>
    <row r="28" spans="1:44" s="4" customFormat="1" ht="15" customHeight="1" x14ac:dyDescent="0.25">
      <c r="A28" s="1"/>
      <c r="B28" s="19" t="s">
        <v>7</v>
      </c>
      <c r="C28" s="20"/>
      <c r="D28" s="18"/>
      <c r="E28" s="21">
        <f>SUM(E4:E27)</f>
        <v>456</v>
      </c>
      <c r="F28" s="21">
        <f t="shared" ref="F28:M28" si="0">SUM(F4:F27)</f>
        <v>18</v>
      </c>
      <c r="G28" s="21">
        <f t="shared" si="0"/>
        <v>57</v>
      </c>
      <c r="H28" s="21">
        <f t="shared" si="0"/>
        <v>476</v>
      </c>
      <c r="I28" s="21">
        <f t="shared" si="0"/>
        <v>1715</v>
      </c>
      <c r="J28" s="21">
        <f t="shared" si="0"/>
        <v>478</v>
      </c>
      <c r="K28" s="21">
        <f t="shared" si="0"/>
        <v>1017</v>
      </c>
      <c r="L28" s="21">
        <f t="shared" si="0"/>
        <v>145</v>
      </c>
      <c r="M28" s="21">
        <f t="shared" si="0"/>
        <v>75</v>
      </c>
      <c r="N28" s="37">
        <f>PRODUCT(I28/O28)</f>
        <v>0.57841483979763908</v>
      </c>
      <c r="O28" s="109">
        <v>2965</v>
      </c>
      <c r="P28" s="77" t="s">
        <v>68</v>
      </c>
      <c r="Q28" s="77" t="s">
        <v>167</v>
      </c>
      <c r="R28" s="77" t="s">
        <v>68</v>
      </c>
      <c r="S28" s="77" t="s">
        <v>68</v>
      </c>
      <c r="T28" s="31"/>
      <c r="U28" s="21">
        <v>126</v>
      </c>
      <c r="V28" s="21">
        <v>5</v>
      </c>
      <c r="W28" s="21">
        <v>9</v>
      </c>
      <c r="X28" s="21">
        <v>155</v>
      </c>
      <c r="Y28" s="21">
        <v>495</v>
      </c>
      <c r="Z28" s="37">
        <v>0.56399999999999995</v>
      </c>
      <c r="AA28" s="93">
        <v>0</v>
      </c>
      <c r="AB28" s="77" t="s">
        <v>68</v>
      </c>
      <c r="AC28" s="77" t="s">
        <v>186</v>
      </c>
      <c r="AD28" s="77" t="s">
        <v>68</v>
      </c>
      <c r="AE28" s="77" t="s">
        <v>167</v>
      </c>
      <c r="AF28" s="27"/>
      <c r="AG28" s="77" t="s">
        <v>175</v>
      </c>
      <c r="AH28" s="77" t="s">
        <v>168</v>
      </c>
      <c r="AI28" s="77" t="s">
        <v>69</v>
      </c>
      <c r="AJ28" s="77" t="s">
        <v>169</v>
      </c>
      <c r="AK28" s="27"/>
      <c r="AL28" s="21">
        <v>3</v>
      </c>
      <c r="AM28" s="21">
        <v>0</v>
      </c>
      <c r="AN28" s="21">
        <v>1</v>
      </c>
      <c r="AO28" s="21">
        <v>3</v>
      </c>
      <c r="AP28" s="21">
        <v>4</v>
      </c>
      <c r="AQ28" s="21">
        <v>1</v>
      </c>
      <c r="AR28" s="42"/>
    </row>
    <row r="29" spans="1:44" s="4" customFormat="1" ht="15" customHeight="1" x14ac:dyDescent="0.25">
      <c r="A29" s="1"/>
      <c r="B29" s="19" t="s">
        <v>418</v>
      </c>
      <c r="C29" s="20"/>
      <c r="D29" s="18"/>
      <c r="E29" s="20" t="s">
        <v>179</v>
      </c>
      <c r="F29" s="17"/>
      <c r="G29" s="17"/>
      <c r="H29" s="17" t="s">
        <v>181</v>
      </c>
      <c r="I29" s="17" t="s">
        <v>196</v>
      </c>
      <c r="J29" s="17"/>
      <c r="K29" s="17"/>
      <c r="L29" s="17"/>
      <c r="M29" s="17"/>
      <c r="N29" s="101"/>
      <c r="O29" s="27"/>
      <c r="P29" s="25"/>
      <c r="Q29" s="23"/>
      <c r="R29" s="96"/>
      <c r="S29" s="97"/>
      <c r="T29" s="27"/>
      <c r="U29" s="20" t="s">
        <v>198</v>
      </c>
      <c r="V29" s="17" t="s">
        <v>187</v>
      </c>
      <c r="W29" s="17"/>
      <c r="X29" s="17" t="s">
        <v>35</v>
      </c>
      <c r="Y29" s="17" t="s">
        <v>199</v>
      </c>
      <c r="Z29" s="18"/>
      <c r="AA29" s="27"/>
      <c r="AB29" s="94"/>
      <c r="AC29" s="95"/>
      <c r="AD29" s="96"/>
      <c r="AE29" s="97"/>
      <c r="AF29" s="27"/>
      <c r="AG29" s="98">
        <v>0.75</v>
      </c>
      <c r="AH29" s="99">
        <v>0.66700000000000004</v>
      </c>
      <c r="AI29" s="99">
        <v>0.33300000000000002</v>
      </c>
      <c r="AJ29" s="100">
        <v>0.33300000000000002</v>
      </c>
      <c r="AK29" s="27"/>
      <c r="AL29" s="20"/>
      <c r="AM29" s="17"/>
      <c r="AN29" s="17"/>
      <c r="AO29" s="17"/>
      <c r="AP29" s="17"/>
      <c r="AQ29" s="18"/>
      <c r="AR29" s="42"/>
    </row>
    <row r="30" spans="1:44" ht="15" customHeight="1" x14ac:dyDescent="0.25">
      <c r="A30" s="2"/>
      <c r="B30" s="35" t="s">
        <v>2</v>
      </c>
      <c r="C30" s="32"/>
      <c r="D30" s="38">
        <f>SUM(F28:H28)+((I28-F28-G28)/3)+(E28/3)+(AL28*25)+(AM28*25)+(AN28*10)+(AO28*25)+(AP28*20)+(AQ28*15)</f>
        <v>1504.6666666666665</v>
      </c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39"/>
      <c r="P30" s="39"/>
      <c r="Q30" s="41"/>
      <c r="R30" s="39"/>
      <c r="S30" s="39"/>
      <c r="T30" s="27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27"/>
      <c r="AG30" s="39"/>
      <c r="AH30" s="39"/>
      <c r="AI30" s="39"/>
      <c r="AJ30" s="39"/>
      <c r="AK30" s="27"/>
      <c r="AL30" s="39"/>
      <c r="AM30" s="39"/>
      <c r="AN30" s="39"/>
      <c r="AO30" s="39"/>
      <c r="AP30" s="39"/>
      <c r="AQ30" s="39"/>
      <c r="AR30" s="42"/>
    </row>
    <row r="31" spans="1:44" s="4" customFormat="1" ht="14.25" customHeight="1" x14ac:dyDescent="0.25">
      <c r="A31" s="2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31"/>
      <c r="P31" s="39"/>
      <c r="Q31" s="41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27"/>
      <c r="AG31" s="39"/>
      <c r="AH31" s="39"/>
      <c r="AI31" s="39"/>
      <c r="AJ31" s="39"/>
      <c r="AK31" s="27"/>
      <c r="AL31" s="39"/>
      <c r="AM31" s="39"/>
      <c r="AN31" s="39"/>
      <c r="AO31" s="39"/>
      <c r="AP31" s="39"/>
      <c r="AQ31" s="39"/>
      <c r="AR31" s="42"/>
    </row>
    <row r="32" spans="1:44" ht="15" customHeight="1" x14ac:dyDescent="0.25">
      <c r="A32" s="2"/>
      <c r="B32" s="25" t="s">
        <v>25</v>
      </c>
      <c r="C32" s="43"/>
      <c r="D32" s="43"/>
      <c r="E32" s="21" t="s">
        <v>3</v>
      </c>
      <c r="F32" s="21" t="s">
        <v>8</v>
      </c>
      <c r="G32" s="18" t="s">
        <v>5</v>
      </c>
      <c r="H32" s="21" t="s">
        <v>6</v>
      </c>
      <c r="I32" s="21" t="s">
        <v>17</v>
      </c>
      <c r="J32" s="39"/>
      <c r="K32" s="21" t="s">
        <v>27</v>
      </c>
      <c r="L32" s="21" t="s">
        <v>28</v>
      </c>
      <c r="M32" s="21" t="s">
        <v>29</v>
      </c>
      <c r="N32" s="21" t="s">
        <v>22</v>
      </c>
      <c r="O32" s="27"/>
      <c r="P32" s="44" t="s">
        <v>30</v>
      </c>
      <c r="Q32" s="15"/>
      <c r="R32" s="15"/>
      <c r="S32" s="15"/>
      <c r="T32" s="45"/>
      <c r="U32" s="45"/>
      <c r="V32" s="45"/>
      <c r="W32" s="45"/>
      <c r="X32" s="45"/>
      <c r="Y32" s="15"/>
      <c r="Z32" s="15"/>
      <c r="AA32" s="15"/>
      <c r="AB32" s="45"/>
      <c r="AC32" s="45"/>
      <c r="AD32" s="15"/>
      <c r="AE32" s="46"/>
      <c r="AF32" s="27"/>
      <c r="AG32" s="44" t="s">
        <v>72</v>
      </c>
      <c r="AH32" s="15"/>
      <c r="AI32" s="45"/>
      <c r="AJ32" s="46"/>
      <c r="AK32" s="27"/>
      <c r="AL32" s="13" t="s">
        <v>73</v>
      </c>
      <c r="AM32" s="15"/>
      <c r="AN32" s="15"/>
      <c r="AO32" s="15"/>
      <c r="AP32" s="15"/>
      <c r="AQ32" s="46"/>
      <c r="AR32" s="42"/>
    </row>
    <row r="33" spans="1:48" ht="15" customHeight="1" x14ac:dyDescent="0.25">
      <c r="A33" s="2"/>
      <c r="B33" s="44" t="s">
        <v>13</v>
      </c>
      <c r="C33" s="15"/>
      <c r="D33" s="46"/>
      <c r="E33" s="28">
        <f>PRODUCT(E28)</f>
        <v>456</v>
      </c>
      <c r="F33" s="28">
        <f>PRODUCT(F28)</f>
        <v>18</v>
      </c>
      <c r="G33" s="28">
        <f>PRODUCT(G28)</f>
        <v>57</v>
      </c>
      <c r="H33" s="28">
        <f>PRODUCT(H28)</f>
        <v>476</v>
      </c>
      <c r="I33" s="28">
        <f>PRODUCT(I28)</f>
        <v>1715</v>
      </c>
      <c r="J33" s="39"/>
      <c r="K33" s="47">
        <f>PRODUCT((F33+G33)/E33)</f>
        <v>0.16447368421052633</v>
      </c>
      <c r="L33" s="47">
        <f>PRODUCT(H33/E33)</f>
        <v>1.0438596491228069</v>
      </c>
      <c r="M33" s="47">
        <f>PRODUCT(I33/E33)</f>
        <v>3.7609649122807016</v>
      </c>
      <c r="N33" s="30">
        <f>PRODUCT(N28)</f>
        <v>0.57841483979763908</v>
      </c>
      <c r="O33" s="27">
        <v>2965</v>
      </c>
      <c r="P33" s="164" t="s">
        <v>9</v>
      </c>
      <c r="Q33" s="207"/>
      <c r="R33" s="165" t="s">
        <v>105</v>
      </c>
      <c r="S33" s="165"/>
      <c r="T33" s="165"/>
      <c r="U33" s="165"/>
      <c r="V33" s="165"/>
      <c r="W33" s="165"/>
      <c r="X33" s="165"/>
      <c r="Y33" s="165"/>
      <c r="Z33" s="208" t="s">
        <v>11</v>
      </c>
      <c r="AA33" s="165"/>
      <c r="AB33" s="165"/>
      <c r="AC33" s="209" t="s">
        <v>109</v>
      </c>
      <c r="AD33" s="210"/>
      <c r="AE33" s="166"/>
      <c r="AF33" s="27"/>
      <c r="AG33" s="184"/>
      <c r="AH33" s="200"/>
      <c r="AI33" s="216"/>
      <c r="AJ33" s="166"/>
      <c r="AK33" s="27"/>
      <c r="AL33" s="164" t="s">
        <v>74</v>
      </c>
      <c r="AM33" s="208">
        <v>2008</v>
      </c>
      <c r="AN33" s="165"/>
      <c r="AO33" s="165"/>
      <c r="AP33" s="165"/>
      <c r="AQ33" s="166"/>
      <c r="AR33" s="42"/>
    </row>
    <row r="34" spans="1:48" ht="15" customHeight="1" x14ac:dyDescent="0.25">
      <c r="A34" s="2"/>
      <c r="B34" s="48" t="s">
        <v>15</v>
      </c>
      <c r="C34" s="49"/>
      <c r="D34" s="50"/>
      <c r="E34" s="28">
        <f>SUM(U28)</f>
        <v>126</v>
      </c>
      <c r="F34" s="28">
        <f>SUM(V28)</f>
        <v>5</v>
      </c>
      <c r="G34" s="28">
        <f>SUM(W28)</f>
        <v>9</v>
      </c>
      <c r="H34" s="28">
        <f>SUM(X28)</f>
        <v>155</v>
      </c>
      <c r="I34" s="28">
        <f>SUM(Y28)</f>
        <v>495</v>
      </c>
      <c r="J34" s="39"/>
      <c r="K34" s="47">
        <f>PRODUCT((F34+G34)/E34)</f>
        <v>0.1111111111111111</v>
      </c>
      <c r="L34" s="47">
        <f>PRODUCT(H34/E34)</f>
        <v>1.2301587301587302</v>
      </c>
      <c r="M34" s="47">
        <f>PRODUCT(I34/E34)</f>
        <v>3.9285714285714284</v>
      </c>
      <c r="N34" s="30">
        <f>PRODUCT(I34/O34)</f>
        <v>0.68370165745856348</v>
      </c>
      <c r="O34" s="27">
        <v>724</v>
      </c>
      <c r="P34" s="211" t="s">
        <v>76</v>
      </c>
      <c r="Q34" s="212"/>
      <c r="R34" s="181" t="s">
        <v>106</v>
      </c>
      <c r="S34" s="181"/>
      <c r="T34" s="181"/>
      <c r="U34" s="181"/>
      <c r="V34" s="181"/>
      <c r="W34" s="181"/>
      <c r="X34" s="181"/>
      <c r="Y34" s="181"/>
      <c r="Z34" s="200" t="s">
        <v>110</v>
      </c>
      <c r="AA34" s="181"/>
      <c r="AB34" s="181"/>
      <c r="AC34" s="194" t="s">
        <v>111</v>
      </c>
      <c r="AD34" s="109"/>
      <c r="AE34" s="186"/>
      <c r="AF34" s="27"/>
      <c r="AG34" s="211"/>
      <c r="AH34" s="187"/>
      <c r="AI34" s="181"/>
      <c r="AJ34" s="186"/>
      <c r="AK34" s="27"/>
      <c r="AL34" s="211" t="s">
        <v>75</v>
      </c>
      <c r="AM34" s="200">
        <v>2011</v>
      </c>
      <c r="AN34" s="181"/>
      <c r="AO34" s="181"/>
      <c r="AP34" s="181"/>
      <c r="AQ34" s="186"/>
      <c r="AR34" s="42"/>
    </row>
    <row r="35" spans="1:48" ht="15" customHeight="1" x14ac:dyDescent="0.25">
      <c r="A35" s="2"/>
      <c r="B35" s="51" t="s">
        <v>16</v>
      </c>
      <c r="C35" s="52"/>
      <c r="D35" s="53"/>
      <c r="E35" s="34">
        <v>15</v>
      </c>
      <c r="F35" s="34">
        <v>0</v>
      </c>
      <c r="G35" s="34">
        <v>0</v>
      </c>
      <c r="H35" s="34">
        <v>21</v>
      </c>
      <c r="I35" s="34">
        <v>46</v>
      </c>
      <c r="J35" s="39"/>
      <c r="K35" s="54">
        <v>0</v>
      </c>
      <c r="L35" s="54">
        <v>1.4</v>
      </c>
      <c r="M35" s="54">
        <v>3.07</v>
      </c>
      <c r="N35" s="55">
        <v>0.56799999999999995</v>
      </c>
      <c r="O35" s="27">
        <f>PRODUCT(I35/N35)</f>
        <v>80.985915492957758</v>
      </c>
      <c r="P35" s="211" t="s">
        <v>77</v>
      </c>
      <c r="Q35" s="212"/>
      <c r="R35" s="181" t="s">
        <v>107</v>
      </c>
      <c r="S35" s="181"/>
      <c r="T35" s="181"/>
      <c r="U35" s="181"/>
      <c r="V35" s="181"/>
      <c r="W35" s="181"/>
      <c r="X35" s="181"/>
      <c r="Y35" s="181"/>
      <c r="Z35" s="200" t="s">
        <v>112</v>
      </c>
      <c r="AA35" s="181"/>
      <c r="AB35" s="181"/>
      <c r="AC35" s="194" t="s">
        <v>113</v>
      </c>
      <c r="AD35" s="109"/>
      <c r="AE35" s="186"/>
      <c r="AF35" s="27"/>
      <c r="AG35" s="184"/>
      <c r="AH35" s="187"/>
      <c r="AI35" s="181"/>
      <c r="AJ35" s="186"/>
      <c r="AK35" s="27"/>
      <c r="AL35" s="211"/>
      <c r="AM35" s="200"/>
      <c r="AN35" s="181"/>
      <c r="AO35" s="181"/>
      <c r="AP35" s="181"/>
      <c r="AQ35" s="186"/>
      <c r="AR35" s="42"/>
    </row>
    <row r="36" spans="1:48" ht="15" customHeight="1" x14ac:dyDescent="0.25">
      <c r="A36" s="2"/>
      <c r="B36" s="56" t="s">
        <v>26</v>
      </c>
      <c r="C36" s="57"/>
      <c r="D36" s="58"/>
      <c r="E36" s="21">
        <f>SUM(E33:E35)</f>
        <v>597</v>
      </c>
      <c r="F36" s="21">
        <f>SUM(F33:F35)</f>
        <v>23</v>
      </c>
      <c r="G36" s="21">
        <f>SUM(G33:G35)</f>
        <v>66</v>
      </c>
      <c r="H36" s="21">
        <f>SUM(H33:H35)</f>
        <v>652</v>
      </c>
      <c r="I36" s="21">
        <f>SUM(I33:I35)</f>
        <v>2256</v>
      </c>
      <c r="J36" s="39"/>
      <c r="K36" s="59">
        <f>PRODUCT((F36+G36)/E36)</f>
        <v>0.1490787269681742</v>
      </c>
      <c r="L36" s="59">
        <f>PRODUCT(H36/E36)</f>
        <v>1.0921273031825796</v>
      </c>
      <c r="M36" s="59">
        <f>PRODUCT(I36/E36)</f>
        <v>3.778894472361809</v>
      </c>
      <c r="N36" s="37">
        <f>PRODUCT(I36/O36)</f>
        <v>0.59841072369232151</v>
      </c>
      <c r="O36" s="27">
        <f>SUM(O33:O35)</f>
        <v>3769.9859154929577</v>
      </c>
      <c r="P36" s="189" t="s">
        <v>10</v>
      </c>
      <c r="Q36" s="213"/>
      <c r="R36" s="190" t="s">
        <v>108</v>
      </c>
      <c r="S36" s="190"/>
      <c r="T36" s="190"/>
      <c r="U36" s="190"/>
      <c r="V36" s="190"/>
      <c r="W36" s="190"/>
      <c r="X36" s="190"/>
      <c r="Y36" s="190"/>
      <c r="Z36" s="214" t="s">
        <v>114</v>
      </c>
      <c r="AA36" s="190"/>
      <c r="AB36" s="190"/>
      <c r="AC36" s="65" t="s">
        <v>115</v>
      </c>
      <c r="AD36" s="215"/>
      <c r="AE36" s="193"/>
      <c r="AF36" s="27"/>
      <c r="AG36" s="70"/>
      <c r="AH36" s="217"/>
      <c r="AI36" s="218"/>
      <c r="AJ36" s="193"/>
      <c r="AK36" s="27"/>
      <c r="AL36" s="189"/>
      <c r="AM36" s="214"/>
      <c r="AN36" s="190"/>
      <c r="AO36" s="190"/>
      <c r="AP36" s="190"/>
      <c r="AQ36" s="193"/>
      <c r="AR36" s="42"/>
    </row>
    <row r="37" spans="1:48" ht="15" customHeight="1" x14ac:dyDescent="0.25">
      <c r="A37" s="2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1"/>
      <c r="O37" s="27"/>
      <c r="P37" s="27"/>
      <c r="Q37" s="27"/>
      <c r="R37" s="27"/>
      <c r="S37" s="27"/>
      <c r="T37" s="27"/>
      <c r="U37" s="39"/>
      <c r="V37" s="41"/>
      <c r="W37" s="27"/>
      <c r="X37" s="27"/>
      <c r="Y37" s="27"/>
      <c r="Z37" s="27"/>
      <c r="AA37" s="27"/>
      <c r="AB37" s="27"/>
      <c r="AC37" s="27"/>
      <c r="AD37" s="27"/>
      <c r="AE37" s="39"/>
      <c r="AF37" s="39"/>
      <c r="AG37" s="39"/>
      <c r="AH37" s="39"/>
      <c r="AI37" s="39"/>
      <c r="AJ37" s="39"/>
      <c r="AK37" s="42"/>
      <c r="AL37" s="27"/>
      <c r="AM37" s="27"/>
      <c r="AN37" s="27"/>
      <c r="AO37" s="39"/>
      <c r="AP37" s="39"/>
      <c r="AQ37" s="39"/>
      <c r="AR37" s="42"/>
    </row>
    <row r="38" spans="1:48" s="12" customFormat="1" ht="15" customHeight="1" x14ac:dyDescent="0.25">
      <c r="A38" s="26"/>
      <c r="B38" s="39" t="s">
        <v>43</v>
      </c>
      <c r="C38" s="39"/>
      <c r="D38" s="39" t="s">
        <v>116</v>
      </c>
      <c r="E38" s="39"/>
      <c r="F38" s="39"/>
      <c r="G38" s="39"/>
      <c r="H38" s="39"/>
      <c r="I38" s="39"/>
      <c r="J38" s="39"/>
      <c r="K38" s="39"/>
      <c r="L38" s="39" t="s">
        <v>117</v>
      </c>
      <c r="M38" s="40"/>
      <c r="N38" s="27"/>
      <c r="O38" s="27"/>
      <c r="P38" s="27"/>
      <c r="Q38" s="39"/>
      <c r="R38" s="39" t="s">
        <v>118</v>
      </c>
      <c r="S38" s="27"/>
      <c r="T38" s="39"/>
      <c r="U38" s="41"/>
      <c r="V38" s="39"/>
      <c r="W38" s="39"/>
      <c r="X38" s="39"/>
      <c r="Y38" s="39" t="s">
        <v>119</v>
      </c>
      <c r="Z38" s="39"/>
      <c r="AA38" s="39"/>
      <c r="AB38" s="39"/>
      <c r="AC38" s="39"/>
      <c r="AD38" s="39"/>
      <c r="AE38" s="39"/>
      <c r="AF38" s="39"/>
      <c r="AG38" s="39" t="s">
        <v>120</v>
      </c>
      <c r="AH38" s="39"/>
      <c r="AI38" s="39"/>
      <c r="AJ38" s="39" t="s">
        <v>172</v>
      </c>
      <c r="AK38" s="42"/>
      <c r="AL38" s="39"/>
      <c r="AM38" s="42"/>
      <c r="AN38" s="39"/>
      <c r="AO38" s="39"/>
      <c r="AP38" s="39"/>
      <c r="AQ38" s="39"/>
      <c r="AR38" s="39"/>
      <c r="AS38" s="39"/>
      <c r="AT38" s="39"/>
      <c r="AU38" s="39"/>
      <c r="AV38" s="39"/>
    </row>
    <row r="39" spans="1:48" s="12" customFormat="1" ht="15" customHeight="1" x14ac:dyDescent="0.25">
      <c r="A39" s="26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0"/>
      <c r="O39" s="27"/>
      <c r="P39" s="27"/>
      <c r="Q39" s="27"/>
      <c r="R39" s="27"/>
      <c r="S39" s="27"/>
      <c r="T39" s="27"/>
      <c r="U39" s="39"/>
      <c r="V39" s="41"/>
      <c r="W39" s="39"/>
      <c r="X39" s="39"/>
      <c r="Y39" s="27"/>
      <c r="Z39" s="27"/>
      <c r="AA39" s="60"/>
      <c r="AB39" s="60"/>
      <c r="AC39" s="27"/>
      <c r="AD39" s="27"/>
      <c r="AE39" s="27"/>
      <c r="AF39" s="27"/>
      <c r="AG39" s="27"/>
      <c r="AH39" s="27"/>
      <c r="AI39" s="27"/>
      <c r="AJ39" s="27"/>
      <c r="AK39" s="27"/>
      <c r="AL39" s="42"/>
      <c r="AM39" s="42"/>
      <c r="AN39" s="39"/>
      <c r="AO39" s="39"/>
      <c r="AP39" s="39"/>
      <c r="AQ39" s="39"/>
      <c r="AR39" s="39"/>
      <c r="AS39" s="39"/>
      <c r="AT39" s="39"/>
      <c r="AU39" s="39"/>
      <c r="AV39" s="39"/>
    </row>
    <row r="40" spans="1:48" ht="15" customHeight="1" x14ac:dyDescent="0.2">
      <c r="A40" s="2"/>
      <c r="B40" s="176" t="s">
        <v>200</v>
      </c>
      <c r="C40" s="86"/>
      <c r="D40" s="86"/>
      <c r="E40" s="86"/>
      <c r="F40" s="86" t="s">
        <v>201</v>
      </c>
      <c r="G40" s="86" t="s">
        <v>3</v>
      </c>
      <c r="H40" s="86" t="s">
        <v>5</v>
      </c>
      <c r="I40" s="86" t="s">
        <v>6</v>
      </c>
      <c r="J40" s="86" t="s">
        <v>202</v>
      </c>
      <c r="K40" s="177" t="s">
        <v>17</v>
      </c>
      <c r="L40" s="39"/>
      <c r="M40" s="195" t="s">
        <v>246</v>
      </c>
      <c r="N40" s="87"/>
      <c r="O40" s="87"/>
      <c r="P40" s="86" t="s">
        <v>3</v>
      </c>
      <c r="Q40" s="86" t="s">
        <v>5</v>
      </c>
      <c r="R40" s="86" t="s">
        <v>6</v>
      </c>
      <c r="S40" s="86" t="s">
        <v>202</v>
      </c>
      <c r="T40" s="87"/>
      <c r="U40" s="177" t="s">
        <v>17</v>
      </c>
      <c r="V40" s="39"/>
      <c r="W40" s="195" t="s">
        <v>302</v>
      </c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199"/>
      <c r="AI40" s="178" t="s">
        <v>391</v>
      </c>
      <c r="AJ40" s="179"/>
      <c r="AK40" s="179"/>
      <c r="AL40" s="227" t="s">
        <v>3</v>
      </c>
      <c r="AM40" s="227" t="s">
        <v>5</v>
      </c>
      <c r="AN40" s="227" t="s">
        <v>6</v>
      </c>
      <c r="AO40" s="87"/>
      <c r="AP40" s="86" t="s">
        <v>405</v>
      </c>
      <c r="AQ40" s="88"/>
      <c r="AR40" s="27"/>
      <c r="AS40" s="27"/>
    </row>
    <row r="41" spans="1:48" ht="15" customHeight="1" x14ac:dyDescent="0.2">
      <c r="A41" s="2"/>
      <c r="B41" s="180">
        <v>1997</v>
      </c>
      <c r="C41" s="109" t="s">
        <v>98</v>
      </c>
      <c r="D41" s="181" t="s">
        <v>99</v>
      </c>
      <c r="E41" s="109"/>
      <c r="F41" s="109">
        <v>18</v>
      </c>
      <c r="G41" s="109">
        <v>28</v>
      </c>
      <c r="H41" s="182">
        <v>7.1428571428571425E-2</v>
      </c>
      <c r="I41" s="182">
        <v>0.17857142857142858</v>
      </c>
      <c r="J41" s="182">
        <v>0.25</v>
      </c>
      <c r="K41" s="183">
        <v>1.5357142857142858</v>
      </c>
      <c r="L41" s="41"/>
      <c r="M41" s="184" t="s">
        <v>207</v>
      </c>
      <c r="N41" s="109"/>
      <c r="O41" s="109">
        <v>21</v>
      </c>
      <c r="P41" s="223" t="s">
        <v>378</v>
      </c>
      <c r="Q41" s="223" t="s">
        <v>333</v>
      </c>
      <c r="R41" s="223" t="s">
        <v>351</v>
      </c>
      <c r="S41" s="223" t="s">
        <v>362</v>
      </c>
      <c r="T41" s="185"/>
      <c r="U41" s="194" t="s">
        <v>317</v>
      </c>
      <c r="V41" s="41"/>
      <c r="W41" s="184" t="s">
        <v>204</v>
      </c>
      <c r="X41" s="187"/>
      <c r="Y41" s="187"/>
      <c r="Z41" s="181"/>
      <c r="AA41" s="181"/>
      <c r="AB41" s="181"/>
      <c r="AC41" s="181"/>
      <c r="AD41" s="181"/>
      <c r="AE41" s="181"/>
      <c r="AF41" s="181"/>
      <c r="AG41" s="200"/>
      <c r="AH41" s="201"/>
      <c r="AI41" s="181" t="s">
        <v>398</v>
      </c>
      <c r="AJ41" s="181"/>
      <c r="AK41" s="181"/>
      <c r="AL41" s="200">
        <v>202</v>
      </c>
      <c r="AM41" s="200">
        <v>31</v>
      </c>
      <c r="AN41" s="200">
        <v>196</v>
      </c>
      <c r="AO41" s="181"/>
      <c r="AP41" s="235">
        <f>PRODUCT(AL41/AL53)</f>
        <v>0.44298245614035087</v>
      </c>
      <c r="AQ41" s="186"/>
      <c r="AR41" s="27"/>
      <c r="AS41" s="27"/>
    </row>
    <row r="42" spans="1:48" ht="15" customHeight="1" x14ac:dyDescent="0.2">
      <c r="A42" s="2"/>
      <c r="B42" s="180">
        <v>1998</v>
      </c>
      <c r="C42" s="109" t="s">
        <v>100</v>
      </c>
      <c r="D42" s="181" t="s">
        <v>99</v>
      </c>
      <c r="E42" s="109"/>
      <c r="F42" s="109">
        <v>19</v>
      </c>
      <c r="G42" s="109">
        <v>18</v>
      </c>
      <c r="H42" s="182">
        <v>0.16666666666666666</v>
      </c>
      <c r="I42" s="182">
        <v>0.44444444444444442</v>
      </c>
      <c r="J42" s="182">
        <v>0.61111111111111116</v>
      </c>
      <c r="K42" s="183">
        <v>1.9444444444444444</v>
      </c>
      <c r="L42" s="41"/>
      <c r="M42" s="184" t="s">
        <v>209</v>
      </c>
      <c r="N42" s="109"/>
      <c r="O42" s="109"/>
      <c r="P42" s="223" t="s">
        <v>379</v>
      </c>
      <c r="Q42" s="223" t="s">
        <v>334</v>
      </c>
      <c r="R42" s="223" t="s">
        <v>352</v>
      </c>
      <c r="S42" s="223" t="s">
        <v>363</v>
      </c>
      <c r="T42" s="185"/>
      <c r="U42" s="194" t="s">
        <v>318</v>
      </c>
      <c r="V42" s="41"/>
      <c r="W42" s="196" t="s">
        <v>304</v>
      </c>
      <c r="X42" s="187"/>
      <c r="Y42" s="187" t="s">
        <v>305</v>
      </c>
      <c r="Z42" s="219"/>
      <c r="AA42" s="219"/>
      <c r="AB42" s="219"/>
      <c r="AC42" s="219"/>
      <c r="AD42" s="219"/>
      <c r="AE42" s="219"/>
      <c r="AF42" s="219"/>
      <c r="AG42" s="219" t="s">
        <v>306</v>
      </c>
      <c r="AH42" s="186"/>
      <c r="AI42" s="181" t="s">
        <v>392</v>
      </c>
      <c r="AJ42" s="181"/>
      <c r="AK42" s="181"/>
      <c r="AL42" s="200"/>
      <c r="AM42" s="228">
        <v>0.15346534653465346</v>
      </c>
      <c r="AN42" s="228">
        <v>0.97029702970297027</v>
      </c>
      <c r="AO42" s="181"/>
      <c r="AP42" s="181"/>
      <c r="AQ42" s="186"/>
      <c r="AR42" s="27"/>
      <c r="AS42" s="27"/>
    </row>
    <row r="43" spans="1:48" ht="15" customHeight="1" x14ac:dyDescent="0.2">
      <c r="A43" s="2"/>
      <c r="B43" s="180">
        <v>1999</v>
      </c>
      <c r="C43" s="109" t="s">
        <v>39</v>
      </c>
      <c r="D43" s="181" t="s">
        <v>101</v>
      </c>
      <c r="E43" s="109"/>
      <c r="F43" s="109">
        <v>20</v>
      </c>
      <c r="G43" s="109">
        <v>22</v>
      </c>
      <c r="H43" s="182">
        <v>0</v>
      </c>
      <c r="I43" s="182">
        <v>0.22727272727272727</v>
      </c>
      <c r="J43" s="182">
        <v>0.22727272727272727</v>
      </c>
      <c r="K43" s="183">
        <v>0.63636363636363635</v>
      </c>
      <c r="L43" s="41"/>
      <c r="M43" s="184" t="s">
        <v>211</v>
      </c>
      <c r="N43" s="109"/>
      <c r="O43" s="109"/>
      <c r="P43" s="223" t="s">
        <v>380</v>
      </c>
      <c r="Q43" s="223" t="s">
        <v>335</v>
      </c>
      <c r="R43" s="223" t="s">
        <v>353</v>
      </c>
      <c r="S43" s="223" t="s">
        <v>364</v>
      </c>
      <c r="T43" s="185"/>
      <c r="U43" s="194" t="s">
        <v>319</v>
      </c>
      <c r="V43" s="41"/>
      <c r="W43" s="196" t="s">
        <v>205</v>
      </c>
      <c r="X43" s="187"/>
      <c r="Y43" s="220" t="s">
        <v>312</v>
      </c>
      <c r="Z43" s="219"/>
      <c r="AA43" s="219"/>
      <c r="AB43" s="219"/>
      <c r="AC43" s="219"/>
      <c r="AD43" s="219"/>
      <c r="AE43" s="219"/>
      <c r="AF43" s="219"/>
      <c r="AG43" s="219" t="s">
        <v>255</v>
      </c>
      <c r="AH43" s="186"/>
      <c r="AI43" s="181"/>
      <c r="AJ43" s="181"/>
      <c r="AK43" s="181"/>
      <c r="AL43" s="200"/>
      <c r="AM43" s="200"/>
      <c r="AN43" s="200"/>
      <c r="AO43" s="181"/>
      <c r="AP43" s="181"/>
      <c r="AQ43" s="186"/>
      <c r="AR43" s="27"/>
      <c r="AS43" s="27"/>
    </row>
    <row r="44" spans="1:48" ht="15" customHeight="1" x14ac:dyDescent="0.2">
      <c r="A44" s="2"/>
      <c r="B44" s="180">
        <v>2000</v>
      </c>
      <c r="C44" s="109" t="s">
        <v>39</v>
      </c>
      <c r="D44" s="181" t="s">
        <v>101</v>
      </c>
      <c r="E44" s="109"/>
      <c r="F44" s="109">
        <v>21</v>
      </c>
      <c r="G44" s="109">
        <v>28</v>
      </c>
      <c r="H44" s="182">
        <v>0.21428571428571427</v>
      </c>
      <c r="I44" s="182">
        <v>0.8571428571428571</v>
      </c>
      <c r="J44" s="182">
        <v>1.0714285714285714</v>
      </c>
      <c r="K44" s="183">
        <v>2.1428571428571428</v>
      </c>
      <c r="L44" s="41"/>
      <c r="M44" s="184" t="s">
        <v>213</v>
      </c>
      <c r="N44" s="109"/>
      <c r="O44" s="109"/>
      <c r="P44" s="223" t="s">
        <v>381</v>
      </c>
      <c r="Q44" s="223" t="s">
        <v>336</v>
      </c>
      <c r="R44" s="223" t="s">
        <v>354</v>
      </c>
      <c r="S44" s="223" t="s">
        <v>365</v>
      </c>
      <c r="T44" s="185"/>
      <c r="U44" s="194" t="s">
        <v>320</v>
      </c>
      <c r="V44" s="41"/>
      <c r="W44" s="196" t="s">
        <v>206</v>
      </c>
      <c r="X44" s="187"/>
      <c r="Y44" s="219" t="s">
        <v>313</v>
      </c>
      <c r="Z44" s="219"/>
      <c r="AA44" s="219"/>
      <c r="AB44" s="219"/>
      <c r="AC44" s="219"/>
      <c r="AD44" s="219"/>
      <c r="AE44" s="219"/>
      <c r="AF44" s="219"/>
      <c r="AG44" s="221" t="s">
        <v>256</v>
      </c>
      <c r="AH44" s="186"/>
      <c r="AI44" s="211" t="s">
        <v>399</v>
      </c>
      <c r="AJ44" s="181"/>
      <c r="AK44" s="181"/>
      <c r="AL44" s="200">
        <v>155</v>
      </c>
      <c r="AM44" s="200">
        <v>31</v>
      </c>
      <c r="AN44" s="200">
        <v>195</v>
      </c>
      <c r="AO44" s="181"/>
      <c r="AP44" s="235">
        <f>PRODUCT(AL44/AL53)</f>
        <v>0.33991228070175439</v>
      </c>
      <c r="AQ44" s="186"/>
      <c r="AR44" s="27"/>
      <c r="AS44" s="27"/>
    </row>
    <row r="45" spans="1:48" ht="15" customHeight="1" x14ac:dyDescent="0.2">
      <c r="A45" s="2"/>
      <c r="B45" s="180">
        <v>2001</v>
      </c>
      <c r="C45" s="109" t="s">
        <v>38</v>
      </c>
      <c r="D45" s="181" t="s">
        <v>101</v>
      </c>
      <c r="E45" s="109"/>
      <c r="F45" s="109">
        <v>22</v>
      </c>
      <c r="G45" s="109">
        <v>27</v>
      </c>
      <c r="H45" s="182">
        <v>0.1111111111111111</v>
      </c>
      <c r="I45" s="182">
        <v>0.77777777777777779</v>
      </c>
      <c r="J45" s="182">
        <v>0.88888888888888884</v>
      </c>
      <c r="K45" s="183">
        <v>2.074074074074074</v>
      </c>
      <c r="L45" s="41"/>
      <c r="M45" s="184" t="s">
        <v>216</v>
      </c>
      <c r="N45" s="109"/>
      <c r="O45" s="109"/>
      <c r="P45" s="223" t="s">
        <v>382</v>
      </c>
      <c r="Q45" s="223" t="s">
        <v>337</v>
      </c>
      <c r="R45" s="223" t="s">
        <v>355</v>
      </c>
      <c r="S45" s="223" t="s">
        <v>366</v>
      </c>
      <c r="T45" s="185"/>
      <c r="U45" s="194" t="s">
        <v>321</v>
      </c>
      <c r="V45" s="41"/>
      <c r="W45" s="196"/>
      <c r="X45" s="187"/>
      <c r="Y45" s="187"/>
      <c r="Z45" s="181"/>
      <c r="AA45" s="181"/>
      <c r="AB45" s="181"/>
      <c r="AC45" s="187"/>
      <c r="AD45" s="181"/>
      <c r="AE45" s="181"/>
      <c r="AF45" s="181"/>
      <c r="AG45" s="187"/>
      <c r="AH45" s="183"/>
      <c r="AI45" s="181" t="s">
        <v>392</v>
      </c>
      <c r="AJ45" s="181"/>
      <c r="AK45" s="181"/>
      <c r="AL45" s="200"/>
      <c r="AM45" s="228">
        <f>PRODUCT(AM44/AL44)</f>
        <v>0.2</v>
      </c>
      <c r="AN45" s="228">
        <f>PRODUCT(AN44/AL44)</f>
        <v>1.2580645161290323</v>
      </c>
      <c r="AO45" s="181"/>
      <c r="AP45" s="181"/>
      <c r="AQ45" s="186"/>
      <c r="AR45" s="27"/>
      <c r="AS45" s="27"/>
    </row>
    <row r="46" spans="1:48" ht="15" customHeight="1" x14ac:dyDescent="0.2">
      <c r="A46" s="2"/>
      <c r="B46" s="180">
        <v>2002</v>
      </c>
      <c r="C46" s="109" t="s">
        <v>40</v>
      </c>
      <c r="D46" s="181" t="s">
        <v>101</v>
      </c>
      <c r="E46" s="109"/>
      <c r="F46" s="109">
        <v>23</v>
      </c>
      <c r="G46" s="109">
        <v>29</v>
      </c>
      <c r="H46" s="182">
        <v>0.27586206896551724</v>
      </c>
      <c r="I46" s="182">
        <v>1.103448275862069</v>
      </c>
      <c r="J46" s="182">
        <v>1.3793103448275863</v>
      </c>
      <c r="K46" s="183">
        <v>3.2758620689655173</v>
      </c>
      <c r="L46" s="41"/>
      <c r="M46" s="184" t="s">
        <v>218</v>
      </c>
      <c r="N46" s="109"/>
      <c r="O46" s="109"/>
      <c r="P46" s="223" t="s">
        <v>383</v>
      </c>
      <c r="Q46" s="223" t="s">
        <v>338</v>
      </c>
      <c r="R46" s="223" t="s">
        <v>262</v>
      </c>
      <c r="S46" s="223" t="s">
        <v>367</v>
      </c>
      <c r="T46" s="185"/>
      <c r="U46" s="194" t="s">
        <v>322</v>
      </c>
      <c r="V46" s="41"/>
      <c r="W46" s="196" t="s">
        <v>254</v>
      </c>
      <c r="X46" s="187"/>
      <c r="Y46" s="187"/>
      <c r="Z46" s="181"/>
      <c r="AA46" s="181"/>
      <c r="AB46" s="181"/>
      <c r="AC46" s="187"/>
      <c r="AD46" s="181"/>
      <c r="AE46" s="181"/>
      <c r="AF46" s="181"/>
      <c r="AG46" s="187"/>
      <c r="AH46" s="194"/>
      <c r="AI46" s="181"/>
      <c r="AJ46" s="181"/>
      <c r="AK46" s="181"/>
      <c r="AL46" s="200"/>
      <c r="AM46" s="200"/>
      <c r="AN46" s="200"/>
      <c r="AO46" s="181"/>
      <c r="AP46" s="181"/>
      <c r="AQ46" s="186"/>
      <c r="AR46" s="27"/>
      <c r="AS46" s="27"/>
    </row>
    <row r="47" spans="1:48" ht="15" customHeight="1" x14ac:dyDescent="0.2">
      <c r="A47" s="2"/>
      <c r="B47" s="180">
        <v>2003</v>
      </c>
      <c r="C47" s="109" t="s">
        <v>59</v>
      </c>
      <c r="D47" s="181" t="s">
        <v>101</v>
      </c>
      <c r="E47" s="109"/>
      <c r="F47" s="109">
        <v>24</v>
      </c>
      <c r="G47" s="109">
        <v>26</v>
      </c>
      <c r="H47" s="182">
        <v>3.8461538461538464E-2</v>
      </c>
      <c r="I47" s="182">
        <v>1.3461538461538463</v>
      </c>
      <c r="J47" s="182">
        <v>1.3846153846153846</v>
      </c>
      <c r="K47" s="183">
        <v>4.0384615384615383</v>
      </c>
      <c r="L47" s="41"/>
      <c r="M47" s="184" t="s">
        <v>221</v>
      </c>
      <c r="N47" s="109"/>
      <c r="O47" s="109"/>
      <c r="P47" s="223" t="s">
        <v>384</v>
      </c>
      <c r="Q47" s="223" t="s">
        <v>339</v>
      </c>
      <c r="R47" s="223" t="s">
        <v>356</v>
      </c>
      <c r="S47" s="223" t="s">
        <v>368</v>
      </c>
      <c r="T47" s="185"/>
      <c r="U47" s="194" t="s">
        <v>323</v>
      </c>
      <c r="V47" s="41"/>
      <c r="W47" s="196" t="s">
        <v>304</v>
      </c>
      <c r="X47" s="187"/>
      <c r="Y47" s="221" t="s">
        <v>307</v>
      </c>
      <c r="Z47" s="219"/>
      <c r="AA47" s="219"/>
      <c r="AB47" s="219"/>
      <c r="AC47" s="219"/>
      <c r="AD47" s="219"/>
      <c r="AE47" s="219"/>
      <c r="AF47" s="219"/>
      <c r="AG47" s="221" t="s">
        <v>308</v>
      </c>
      <c r="AH47" s="183">
        <v>0.8771929824561403</v>
      </c>
      <c r="AI47" s="211" t="s">
        <v>401</v>
      </c>
      <c r="AJ47" s="181"/>
      <c r="AK47" s="181"/>
      <c r="AL47" s="200">
        <v>53</v>
      </c>
      <c r="AM47" s="200">
        <v>8</v>
      </c>
      <c r="AN47" s="200">
        <v>72</v>
      </c>
      <c r="AO47" s="181"/>
      <c r="AP47" s="235">
        <f>PRODUCT(AL47/AL53)</f>
        <v>0.1162280701754386</v>
      </c>
      <c r="AQ47" s="186"/>
      <c r="AR47" s="27"/>
      <c r="AS47" s="27"/>
    </row>
    <row r="48" spans="1:48" ht="15" customHeight="1" x14ac:dyDescent="0.2">
      <c r="A48" s="2"/>
      <c r="B48" s="180">
        <v>2004</v>
      </c>
      <c r="C48" s="109" t="s">
        <v>38</v>
      </c>
      <c r="D48" s="181" t="s">
        <v>101</v>
      </c>
      <c r="E48" s="109"/>
      <c r="F48" s="109">
        <v>25</v>
      </c>
      <c r="G48" s="109">
        <v>28</v>
      </c>
      <c r="H48" s="182">
        <v>0.25</v>
      </c>
      <c r="I48" s="182">
        <v>1.5357142857142858</v>
      </c>
      <c r="J48" s="182">
        <v>1.7857142857142858</v>
      </c>
      <c r="K48" s="225">
        <v>5.3571428571428568</v>
      </c>
      <c r="L48" s="41"/>
      <c r="M48" s="184" t="s">
        <v>223</v>
      </c>
      <c r="N48" s="109"/>
      <c r="O48" s="109"/>
      <c r="P48" s="223" t="s">
        <v>385</v>
      </c>
      <c r="Q48" s="223" t="s">
        <v>340</v>
      </c>
      <c r="R48" s="223" t="s">
        <v>357</v>
      </c>
      <c r="S48" s="223" t="s">
        <v>369</v>
      </c>
      <c r="T48" s="185"/>
      <c r="U48" s="194" t="s">
        <v>324</v>
      </c>
      <c r="V48" s="41"/>
      <c r="W48" s="196" t="s">
        <v>205</v>
      </c>
      <c r="X48" s="187"/>
      <c r="Y48" s="220" t="s">
        <v>314</v>
      </c>
      <c r="Z48" s="219"/>
      <c r="AA48" s="219"/>
      <c r="AB48" s="219"/>
      <c r="AC48" s="219"/>
      <c r="AD48" s="219"/>
      <c r="AE48" s="219"/>
      <c r="AF48" s="219"/>
      <c r="AG48" s="222" t="s">
        <v>257</v>
      </c>
      <c r="AH48" s="183">
        <v>1.0067114093959733</v>
      </c>
      <c r="AI48" s="181" t="s">
        <v>392</v>
      </c>
      <c r="AJ48" s="181"/>
      <c r="AK48" s="181"/>
      <c r="AL48" s="200"/>
      <c r="AM48" s="228">
        <v>0.15094339622641509</v>
      </c>
      <c r="AN48" s="228">
        <v>1.3584905660377358</v>
      </c>
      <c r="AO48" s="181"/>
      <c r="AP48" s="181"/>
      <c r="AQ48" s="186"/>
      <c r="AR48" s="27"/>
      <c r="AS48" s="27"/>
    </row>
    <row r="49" spans="1:45" ht="15" customHeight="1" x14ac:dyDescent="0.2">
      <c r="A49" s="2"/>
      <c r="B49" s="180">
        <v>2005</v>
      </c>
      <c r="C49" s="109" t="s">
        <v>39</v>
      </c>
      <c r="D49" s="181" t="s">
        <v>101</v>
      </c>
      <c r="E49" s="109"/>
      <c r="F49" s="109">
        <v>26</v>
      </c>
      <c r="G49" s="109">
        <v>24</v>
      </c>
      <c r="H49" s="182">
        <v>0.125</v>
      </c>
      <c r="I49" s="182">
        <v>1.4166666666666667</v>
      </c>
      <c r="J49" s="182">
        <v>1.5416666666666667</v>
      </c>
      <c r="K49" s="183">
        <v>5.333333333333333</v>
      </c>
      <c r="L49" s="41"/>
      <c r="M49" s="184" t="s">
        <v>225</v>
      </c>
      <c r="N49" s="109"/>
      <c r="O49" s="109"/>
      <c r="P49" s="223" t="s">
        <v>285</v>
      </c>
      <c r="Q49" s="223" t="s">
        <v>341</v>
      </c>
      <c r="R49" s="223" t="s">
        <v>327</v>
      </c>
      <c r="S49" s="223" t="s">
        <v>370</v>
      </c>
      <c r="T49" s="185"/>
      <c r="U49" s="194" t="s">
        <v>284</v>
      </c>
      <c r="V49" s="41"/>
      <c r="W49" s="196" t="s">
        <v>206</v>
      </c>
      <c r="X49" s="187"/>
      <c r="Y49" s="220" t="s">
        <v>315</v>
      </c>
      <c r="Z49" s="219"/>
      <c r="AA49" s="219"/>
      <c r="AB49" s="219"/>
      <c r="AC49" s="219"/>
      <c r="AD49" s="219"/>
      <c r="AE49" s="219"/>
      <c r="AF49" s="219"/>
      <c r="AG49" s="221" t="s">
        <v>258</v>
      </c>
      <c r="AH49" s="183">
        <v>1.098901098901099</v>
      </c>
      <c r="AI49" s="181"/>
      <c r="AJ49" s="181"/>
      <c r="AK49" s="181"/>
      <c r="AL49" s="181"/>
      <c r="AM49" s="181"/>
      <c r="AN49" s="181"/>
      <c r="AO49" s="181"/>
      <c r="AP49" s="181"/>
      <c r="AQ49" s="186"/>
      <c r="AR49" s="27"/>
      <c r="AS49" s="27"/>
    </row>
    <row r="50" spans="1:45" ht="15" customHeight="1" x14ac:dyDescent="0.2">
      <c r="A50" s="2"/>
      <c r="B50" s="180">
        <v>2006</v>
      </c>
      <c r="C50" s="109" t="s">
        <v>36</v>
      </c>
      <c r="D50" s="181" t="s">
        <v>102</v>
      </c>
      <c r="E50" s="109"/>
      <c r="F50" s="109">
        <v>27</v>
      </c>
      <c r="G50" s="109">
        <v>27</v>
      </c>
      <c r="H50" s="182">
        <v>0.14814814814814814</v>
      </c>
      <c r="I50" s="182">
        <v>0.96296296296296291</v>
      </c>
      <c r="J50" s="182">
        <v>1.1111111111111112</v>
      </c>
      <c r="K50" s="183">
        <v>4.2592592592592595</v>
      </c>
      <c r="L50" s="41"/>
      <c r="M50" s="184" t="s">
        <v>227</v>
      </c>
      <c r="N50" s="109"/>
      <c r="O50" s="109"/>
      <c r="P50" s="223" t="s">
        <v>386</v>
      </c>
      <c r="Q50" s="223" t="s">
        <v>342</v>
      </c>
      <c r="R50" s="223" t="s">
        <v>358</v>
      </c>
      <c r="S50" s="223" t="s">
        <v>371</v>
      </c>
      <c r="T50" s="185"/>
      <c r="U50" s="194" t="s">
        <v>325</v>
      </c>
      <c r="V50" s="41"/>
      <c r="W50" s="180"/>
      <c r="X50" s="187"/>
      <c r="Y50" s="187"/>
      <c r="Z50" s="181"/>
      <c r="AA50" s="181"/>
      <c r="AB50" s="181"/>
      <c r="AC50" s="187"/>
      <c r="AD50" s="181"/>
      <c r="AE50" s="181"/>
      <c r="AF50" s="181"/>
      <c r="AG50" s="181"/>
      <c r="AH50" s="194"/>
      <c r="AI50" s="211" t="s">
        <v>400</v>
      </c>
      <c r="AJ50" s="181"/>
      <c r="AK50" s="181"/>
      <c r="AL50" s="200">
        <v>46</v>
      </c>
      <c r="AM50" s="200">
        <v>5</v>
      </c>
      <c r="AN50" s="200">
        <v>13</v>
      </c>
      <c r="AO50" s="181"/>
      <c r="AP50" s="235">
        <f>PRODUCT(AL50/AL53)</f>
        <v>0.10087719298245613</v>
      </c>
      <c r="AQ50" s="186"/>
      <c r="AR50" s="27"/>
      <c r="AS50" s="27"/>
    </row>
    <row r="51" spans="1:45" ht="15" customHeight="1" x14ac:dyDescent="0.2">
      <c r="A51" s="2"/>
      <c r="B51" s="180">
        <v>2007</v>
      </c>
      <c r="C51" s="109" t="s">
        <v>42</v>
      </c>
      <c r="D51" s="181" t="s">
        <v>102</v>
      </c>
      <c r="E51" s="109"/>
      <c r="F51" s="109">
        <v>28</v>
      </c>
      <c r="G51" s="109">
        <v>26</v>
      </c>
      <c r="H51" s="182">
        <v>0.15384615384615385</v>
      </c>
      <c r="I51" s="224">
        <v>1.7692307692307692</v>
      </c>
      <c r="J51" s="224">
        <v>1.9230769230769231</v>
      </c>
      <c r="K51" s="183">
        <v>5.2692307692307692</v>
      </c>
      <c r="L51" s="41"/>
      <c r="M51" s="184" t="s">
        <v>229</v>
      </c>
      <c r="N51" s="109"/>
      <c r="O51" s="109"/>
      <c r="P51" s="223" t="s">
        <v>387</v>
      </c>
      <c r="Q51" s="223" t="s">
        <v>343</v>
      </c>
      <c r="R51" s="223" t="s">
        <v>359</v>
      </c>
      <c r="S51" s="223" t="s">
        <v>372</v>
      </c>
      <c r="T51" s="185"/>
      <c r="U51" s="194" t="s">
        <v>326</v>
      </c>
      <c r="V51" s="41"/>
      <c r="W51" s="196" t="s">
        <v>298</v>
      </c>
      <c r="X51" s="187"/>
      <c r="Y51" s="187"/>
      <c r="Z51" s="181"/>
      <c r="AA51" s="181"/>
      <c r="AB51" s="181"/>
      <c r="AC51" s="187"/>
      <c r="AD51" s="181"/>
      <c r="AE51" s="181"/>
      <c r="AF51" s="181"/>
      <c r="AG51" s="181"/>
      <c r="AH51" s="194"/>
      <c r="AI51" s="181" t="s">
        <v>392</v>
      </c>
      <c r="AJ51" s="181"/>
      <c r="AK51" s="181"/>
      <c r="AL51" s="200"/>
      <c r="AM51" s="228">
        <v>0.10869565217391304</v>
      </c>
      <c r="AN51" s="228">
        <v>0.28260869565217389</v>
      </c>
      <c r="AO51" s="181"/>
      <c r="AP51" s="181"/>
      <c r="AQ51" s="186"/>
      <c r="AR51" s="27"/>
      <c r="AS51" s="27"/>
    </row>
    <row r="52" spans="1:45" ht="15" customHeight="1" x14ac:dyDescent="0.2">
      <c r="A52" s="2"/>
      <c r="B52" s="180">
        <v>2008</v>
      </c>
      <c r="C52" s="109" t="s">
        <v>37</v>
      </c>
      <c r="D52" s="181" t="s">
        <v>103</v>
      </c>
      <c r="E52" s="109"/>
      <c r="F52" s="109">
        <v>29</v>
      </c>
      <c r="G52" s="109">
        <v>24</v>
      </c>
      <c r="H52" s="182">
        <v>0.16666666666666666</v>
      </c>
      <c r="I52" s="182">
        <v>1.3333333333333333</v>
      </c>
      <c r="J52" s="182">
        <v>1.5</v>
      </c>
      <c r="K52" s="183">
        <v>4.5</v>
      </c>
      <c r="L52" s="41"/>
      <c r="M52" s="184" t="s">
        <v>231</v>
      </c>
      <c r="N52" s="109"/>
      <c r="O52" s="109"/>
      <c r="P52" s="223" t="s">
        <v>358</v>
      </c>
      <c r="Q52" s="223" t="s">
        <v>344</v>
      </c>
      <c r="R52" s="223" t="s">
        <v>360</v>
      </c>
      <c r="S52" s="223" t="s">
        <v>373</v>
      </c>
      <c r="T52" s="185"/>
      <c r="U52" s="194" t="s">
        <v>327</v>
      </c>
      <c r="V52" s="41"/>
      <c r="W52" s="196" t="s">
        <v>299</v>
      </c>
      <c r="X52" s="187"/>
      <c r="Y52" s="221" t="s">
        <v>316</v>
      </c>
      <c r="Z52" s="219"/>
      <c r="AA52" s="219"/>
      <c r="AB52" s="219"/>
      <c r="AC52" s="219"/>
      <c r="AD52" s="219"/>
      <c r="AE52" s="219"/>
      <c r="AF52" s="219"/>
      <c r="AG52" s="221" t="s">
        <v>309</v>
      </c>
      <c r="AH52" s="183">
        <v>1.2919896640826873</v>
      </c>
      <c r="AI52" s="181"/>
      <c r="AJ52" s="181"/>
      <c r="AK52" s="181"/>
      <c r="AL52" s="181"/>
      <c r="AM52" s="181"/>
      <c r="AN52" s="181"/>
      <c r="AO52" s="181"/>
      <c r="AP52" s="181"/>
      <c r="AQ52" s="186"/>
      <c r="AR52" s="27"/>
      <c r="AS52" s="27"/>
    </row>
    <row r="53" spans="1:45" ht="15" customHeight="1" x14ac:dyDescent="0.2">
      <c r="A53" s="2"/>
      <c r="B53" s="180">
        <v>2009</v>
      </c>
      <c r="C53" s="109" t="s">
        <v>38</v>
      </c>
      <c r="D53" s="181" t="s">
        <v>103</v>
      </c>
      <c r="E53" s="109"/>
      <c r="F53" s="109">
        <v>30</v>
      </c>
      <c r="G53" s="109">
        <v>24</v>
      </c>
      <c r="H53" s="182">
        <v>0.25</v>
      </c>
      <c r="I53" s="182">
        <v>1.6666666666666667</v>
      </c>
      <c r="J53" s="182">
        <v>1.9166666666666667</v>
      </c>
      <c r="K53" s="183">
        <v>4.958333333333333</v>
      </c>
      <c r="L53" s="41"/>
      <c r="M53" s="184" t="s">
        <v>233</v>
      </c>
      <c r="N53" s="109"/>
      <c r="O53" s="109"/>
      <c r="P53" s="223" t="s">
        <v>375</v>
      </c>
      <c r="Q53" s="223" t="s">
        <v>345</v>
      </c>
      <c r="R53" s="223" t="s">
        <v>267</v>
      </c>
      <c r="S53" s="223" t="s">
        <v>266</v>
      </c>
      <c r="T53" s="185"/>
      <c r="U53" s="194" t="s">
        <v>328</v>
      </c>
      <c r="V53" s="41"/>
      <c r="W53" s="180"/>
      <c r="X53" s="187"/>
      <c r="Y53" s="187"/>
      <c r="Z53" s="181"/>
      <c r="AA53" s="181"/>
      <c r="AB53" s="181"/>
      <c r="AC53" s="187"/>
      <c r="AD53" s="181"/>
      <c r="AE53" s="181"/>
      <c r="AF53" s="181"/>
      <c r="AG53" s="181"/>
      <c r="AH53" s="194"/>
      <c r="AI53" s="181" t="s">
        <v>7</v>
      </c>
      <c r="AJ53" s="181"/>
      <c r="AK53" s="181"/>
      <c r="AL53" s="181">
        <v>456</v>
      </c>
      <c r="AM53" s="181">
        <v>75</v>
      </c>
      <c r="AN53" s="181">
        <v>476</v>
      </c>
      <c r="AO53" s="181"/>
      <c r="AP53" s="181"/>
      <c r="AQ53" s="186"/>
      <c r="AR53" s="27"/>
      <c r="AS53" s="27"/>
    </row>
    <row r="54" spans="1:45" ht="15" customHeight="1" x14ac:dyDescent="0.2">
      <c r="A54" s="2"/>
      <c r="B54" s="180">
        <v>2010</v>
      </c>
      <c r="C54" s="109" t="s">
        <v>38</v>
      </c>
      <c r="D54" s="181" t="s">
        <v>103</v>
      </c>
      <c r="E54" s="109"/>
      <c r="F54" s="109">
        <v>31</v>
      </c>
      <c r="G54" s="109">
        <v>26</v>
      </c>
      <c r="H54" s="224">
        <v>0.30769230769230771</v>
      </c>
      <c r="I54" s="182">
        <v>1.5384615384615385</v>
      </c>
      <c r="J54" s="182">
        <v>1.8461538461538463</v>
      </c>
      <c r="K54" s="183">
        <v>5.115384615384615</v>
      </c>
      <c r="L54" s="41"/>
      <c r="M54" s="184" t="s">
        <v>235</v>
      </c>
      <c r="N54" s="109"/>
      <c r="O54" s="109"/>
      <c r="P54" s="223" t="s">
        <v>388</v>
      </c>
      <c r="Q54" s="223" t="s">
        <v>346</v>
      </c>
      <c r="R54" s="223" t="s">
        <v>184</v>
      </c>
      <c r="S54" s="223" t="s">
        <v>374</v>
      </c>
      <c r="T54" s="185"/>
      <c r="U54" s="194" t="s">
        <v>329</v>
      </c>
      <c r="V54" s="41"/>
      <c r="W54" s="184" t="s">
        <v>300</v>
      </c>
      <c r="X54" s="187"/>
      <c r="Y54" s="181"/>
      <c r="Z54" s="181"/>
      <c r="AA54" s="181"/>
      <c r="AB54" s="181"/>
      <c r="AC54" s="181"/>
      <c r="AD54" s="181"/>
      <c r="AE54" s="181"/>
      <c r="AF54" s="197"/>
      <c r="AG54" s="181"/>
      <c r="AH54" s="188"/>
      <c r="AI54" s="181" t="s">
        <v>392</v>
      </c>
      <c r="AJ54" s="181"/>
      <c r="AK54" s="181"/>
      <c r="AL54" s="181"/>
      <c r="AM54" s="228">
        <f>PRODUCT(AM53/AL53)</f>
        <v>0.16447368421052633</v>
      </c>
      <c r="AN54" s="228">
        <f>PRODUCT(AN53/AL53)</f>
        <v>1.0438596491228069</v>
      </c>
      <c r="AO54" s="181"/>
      <c r="AP54" s="181"/>
      <c r="AQ54" s="186"/>
      <c r="AR54" s="27"/>
      <c r="AS54" s="27"/>
    </row>
    <row r="55" spans="1:45" ht="15" customHeight="1" x14ac:dyDescent="0.2">
      <c r="A55" s="2"/>
      <c r="B55" s="180">
        <v>2011</v>
      </c>
      <c r="C55" s="109" t="s">
        <v>37</v>
      </c>
      <c r="D55" s="181" t="s">
        <v>103</v>
      </c>
      <c r="E55" s="109"/>
      <c r="F55" s="109">
        <v>32</v>
      </c>
      <c r="G55" s="109">
        <v>26</v>
      </c>
      <c r="H55" s="182">
        <v>0.26923076923076922</v>
      </c>
      <c r="I55" s="182">
        <v>1.5</v>
      </c>
      <c r="J55" s="182">
        <v>1.7692307692307692</v>
      </c>
      <c r="K55" s="183">
        <v>5.0769230769230766</v>
      </c>
      <c r="L55" s="41"/>
      <c r="M55" s="184" t="s">
        <v>237</v>
      </c>
      <c r="N55" s="109"/>
      <c r="O55" s="109"/>
      <c r="P55" s="223" t="s">
        <v>389</v>
      </c>
      <c r="Q55" s="223" t="s">
        <v>347</v>
      </c>
      <c r="R55" s="223" t="s">
        <v>176</v>
      </c>
      <c r="S55" s="223" t="s">
        <v>329</v>
      </c>
      <c r="T55" s="185"/>
      <c r="U55" s="194" t="s">
        <v>330</v>
      </c>
      <c r="V55" s="41"/>
      <c r="W55" s="184">
        <v>1000</v>
      </c>
      <c r="X55" s="187"/>
      <c r="Y55" s="219" t="s">
        <v>310</v>
      </c>
      <c r="Z55" s="219"/>
      <c r="AA55" s="219"/>
      <c r="AB55" s="219"/>
      <c r="AC55" s="219"/>
      <c r="AD55" s="219"/>
      <c r="AE55" s="219"/>
      <c r="AF55" s="219"/>
      <c r="AG55" s="219" t="s">
        <v>311</v>
      </c>
      <c r="AH55" s="183">
        <v>3.3670033670033672</v>
      </c>
      <c r="AI55" s="181"/>
      <c r="AJ55" s="181"/>
      <c r="AK55" s="181"/>
      <c r="AL55" s="181"/>
      <c r="AM55" s="181"/>
      <c r="AN55" s="181"/>
      <c r="AO55" s="181"/>
      <c r="AP55" s="181"/>
      <c r="AQ55" s="186"/>
      <c r="AR55" s="27"/>
      <c r="AS55" s="27"/>
    </row>
    <row r="56" spans="1:45" ht="15" customHeight="1" x14ac:dyDescent="0.2">
      <c r="A56" s="2"/>
      <c r="B56" s="180">
        <v>2012</v>
      </c>
      <c r="C56" s="109" t="s">
        <v>35</v>
      </c>
      <c r="D56" s="181" t="s">
        <v>103</v>
      </c>
      <c r="E56" s="109"/>
      <c r="F56" s="109">
        <v>33</v>
      </c>
      <c r="G56" s="109">
        <v>26</v>
      </c>
      <c r="H56" s="182">
        <v>0</v>
      </c>
      <c r="I56" s="182">
        <v>0.88461538461538458</v>
      </c>
      <c r="J56" s="182">
        <v>0.88461538461538458</v>
      </c>
      <c r="K56" s="183">
        <v>4.884615384615385</v>
      </c>
      <c r="L56" s="41"/>
      <c r="M56" s="184" t="s">
        <v>239</v>
      </c>
      <c r="N56" s="109"/>
      <c r="O56" s="109"/>
      <c r="P56" s="223" t="s">
        <v>182</v>
      </c>
      <c r="Q56" s="223" t="s">
        <v>348</v>
      </c>
      <c r="R56" s="223" t="s">
        <v>180</v>
      </c>
      <c r="S56" s="223" t="s">
        <v>375</v>
      </c>
      <c r="T56" s="185"/>
      <c r="U56" s="194" t="s">
        <v>269</v>
      </c>
      <c r="V56" s="41"/>
      <c r="W56" s="196"/>
      <c r="X56" s="187"/>
      <c r="Y56" s="181"/>
      <c r="Z56" s="181"/>
      <c r="AA56" s="181"/>
      <c r="AB56" s="181"/>
      <c r="AC56" s="181"/>
      <c r="AD56" s="181"/>
      <c r="AE56" s="181"/>
      <c r="AF56" s="197"/>
      <c r="AG56" s="181"/>
      <c r="AH56" s="188"/>
      <c r="AI56" s="181"/>
      <c r="AJ56" s="181"/>
      <c r="AK56" s="181"/>
      <c r="AL56" s="181"/>
      <c r="AM56" s="181"/>
      <c r="AN56" s="181"/>
      <c r="AO56" s="181"/>
      <c r="AP56" s="181"/>
      <c r="AQ56" s="186"/>
      <c r="AR56" s="27"/>
      <c r="AS56" s="27"/>
    </row>
    <row r="57" spans="1:45" ht="15" customHeight="1" x14ac:dyDescent="0.2">
      <c r="A57" s="2"/>
      <c r="B57" s="180">
        <v>2013</v>
      </c>
      <c r="C57" s="109" t="s">
        <v>59</v>
      </c>
      <c r="D57" s="181" t="s">
        <v>103</v>
      </c>
      <c r="E57" s="109"/>
      <c r="F57" s="109">
        <v>34</v>
      </c>
      <c r="G57" s="109">
        <v>24</v>
      </c>
      <c r="H57" s="182">
        <v>0.125</v>
      </c>
      <c r="I57" s="182">
        <v>0.875</v>
      </c>
      <c r="J57" s="182">
        <v>1</v>
      </c>
      <c r="K57" s="183">
        <v>4.458333333333333</v>
      </c>
      <c r="L57" s="41"/>
      <c r="M57" s="184" t="s">
        <v>241</v>
      </c>
      <c r="N57" s="109"/>
      <c r="O57" s="109"/>
      <c r="P57" s="223" t="s">
        <v>176</v>
      </c>
      <c r="Q57" s="223" t="s">
        <v>349</v>
      </c>
      <c r="R57" s="6" t="s">
        <v>361</v>
      </c>
      <c r="S57" s="6" t="s">
        <v>376</v>
      </c>
      <c r="T57" s="185"/>
      <c r="U57" s="194" t="s">
        <v>331</v>
      </c>
      <c r="V57" s="41"/>
      <c r="W57" s="196"/>
      <c r="X57" s="187"/>
      <c r="Y57" s="181"/>
      <c r="Z57" s="181"/>
      <c r="AA57" s="181"/>
      <c r="AB57" s="181"/>
      <c r="AC57" s="181"/>
      <c r="AD57" s="181"/>
      <c r="AE57" s="181"/>
      <c r="AF57" s="197"/>
      <c r="AG57" s="181"/>
      <c r="AH57" s="188"/>
      <c r="AI57" s="229" t="s">
        <v>393</v>
      </c>
      <c r="AJ57" s="179"/>
      <c r="AK57" s="179"/>
      <c r="AL57" s="227" t="s">
        <v>394</v>
      </c>
      <c r="AM57" s="227" t="s">
        <v>395</v>
      </c>
      <c r="AN57" s="227" t="s">
        <v>396</v>
      </c>
      <c r="AO57" s="227"/>
      <c r="AP57" s="87"/>
      <c r="AQ57" s="88"/>
      <c r="AR57" s="27"/>
      <c r="AS57" s="27"/>
    </row>
    <row r="58" spans="1:45" ht="15" customHeight="1" x14ac:dyDescent="0.2">
      <c r="A58" s="2"/>
      <c r="B58" s="180">
        <v>2014</v>
      </c>
      <c r="C58" s="109" t="s">
        <v>34</v>
      </c>
      <c r="D58" s="181" t="s">
        <v>101</v>
      </c>
      <c r="E58" s="109"/>
      <c r="F58" s="109">
        <v>35</v>
      </c>
      <c r="G58" s="109">
        <v>18</v>
      </c>
      <c r="H58" s="182">
        <v>0.16666666666666666</v>
      </c>
      <c r="I58" s="182">
        <v>0.1111111111111111</v>
      </c>
      <c r="J58" s="182">
        <v>0.27777777777777779</v>
      </c>
      <c r="K58" s="183">
        <v>2.5</v>
      </c>
      <c r="L58" s="41"/>
      <c r="M58" s="184" t="s">
        <v>243</v>
      </c>
      <c r="N58" s="109"/>
      <c r="O58" s="109"/>
      <c r="P58" s="6" t="s">
        <v>100</v>
      </c>
      <c r="Q58" s="6" t="s">
        <v>350</v>
      </c>
      <c r="R58" s="223" t="s">
        <v>361</v>
      </c>
      <c r="S58" s="223" t="s">
        <v>377</v>
      </c>
      <c r="T58" s="185"/>
      <c r="U58" s="226" t="s">
        <v>332</v>
      </c>
      <c r="V58" s="41"/>
      <c r="W58" s="196"/>
      <c r="X58" s="187"/>
      <c r="Y58" s="181"/>
      <c r="Z58" s="181"/>
      <c r="AA58" s="181"/>
      <c r="AB58" s="181"/>
      <c r="AC58" s="181"/>
      <c r="AD58" s="181"/>
      <c r="AE58" s="181"/>
      <c r="AF58" s="197"/>
      <c r="AG58" s="181"/>
      <c r="AH58" s="188"/>
      <c r="AI58" s="181" t="s">
        <v>398</v>
      </c>
      <c r="AJ58" s="181"/>
      <c r="AK58" s="181"/>
      <c r="AL58" s="228">
        <f>PRODUCT(AM42)</f>
        <v>0.15346534653465346</v>
      </c>
      <c r="AM58" s="228">
        <v>0.13793103448275862</v>
      </c>
      <c r="AN58" s="228">
        <f>PRODUCT(AL58-AM58)</f>
        <v>1.5534312051894844E-2</v>
      </c>
      <c r="AO58" s="200"/>
      <c r="AP58" s="181"/>
      <c r="AQ58" s="186"/>
      <c r="AR58" s="27"/>
      <c r="AS58" s="27"/>
    </row>
    <row r="59" spans="1:45" ht="15" customHeight="1" x14ac:dyDescent="0.2">
      <c r="A59" s="2"/>
      <c r="B59" s="180">
        <v>2015</v>
      </c>
      <c r="C59" s="109"/>
      <c r="D59" s="181"/>
      <c r="E59" s="109"/>
      <c r="F59" s="109"/>
      <c r="G59" s="109"/>
      <c r="H59" s="182"/>
      <c r="I59" s="182"/>
      <c r="J59" s="182"/>
      <c r="K59" s="183"/>
      <c r="L59" s="41"/>
      <c r="M59" s="184" t="s">
        <v>421</v>
      </c>
      <c r="N59" s="109"/>
      <c r="O59" s="109"/>
      <c r="P59" s="109" t="s">
        <v>181</v>
      </c>
      <c r="Q59" s="109" t="s">
        <v>428</v>
      </c>
      <c r="R59" s="182" t="s">
        <v>98</v>
      </c>
      <c r="S59" s="182" t="s">
        <v>377</v>
      </c>
      <c r="T59" s="182"/>
      <c r="U59" s="183" t="s">
        <v>295</v>
      </c>
      <c r="V59" s="41"/>
      <c r="W59" s="196"/>
      <c r="X59" s="187"/>
      <c r="Y59" s="181"/>
      <c r="Z59" s="181"/>
      <c r="AA59" s="181"/>
      <c r="AB59" s="181"/>
      <c r="AC59" s="181"/>
      <c r="AD59" s="181"/>
      <c r="AE59" s="181"/>
      <c r="AF59" s="197"/>
      <c r="AG59" s="181"/>
      <c r="AH59" s="188"/>
      <c r="AI59" s="211" t="s">
        <v>399</v>
      </c>
      <c r="AJ59" s="181"/>
      <c r="AK59" s="181"/>
      <c r="AL59" s="228">
        <f>PRODUCT(AM45)</f>
        <v>0.2</v>
      </c>
      <c r="AM59" s="228">
        <v>6.25E-2</v>
      </c>
      <c r="AN59" s="228">
        <f t="shared" ref="AN59:AN62" si="1">PRODUCT(AL59-AM59)</f>
        <v>0.13750000000000001</v>
      </c>
      <c r="AO59" s="200"/>
      <c r="AP59" s="181"/>
      <c r="AQ59" s="186"/>
      <c r="AR59" s="27"/>
      <c r="AS59" s="27"/>
    </row>
    <row r="60" spans="1:45" ht="15" customHeight="1" x14ac:dyDescent="0.2">
      <c r="A60" s="2"/>
      <c r="B60" s="180">
        <v>2016</v>
      </c>
      <c r="C60" s="109"/>
      <c r="D60" s="181"/>
      <c r="E60" s="109"/>
      <c r="F60" s="109"/>
      <c r="G60" s="109"/>
      <c r="H60" s="182"/>
      <c r="I60" s="182"/>
      <c r="J60" s="182"/>
      <c r="K60" s="183"/>
      <c r="L60" s="41"/>
      <c r="M60" s="184" t="s">
        <v>422</v>
      </c>
      <c r="N60" s="109"/>
      <c r="O60" s="109"/>
      <c r="P60" s="109" t="s">
        <v>220</v>
      </c>
      <c r="Q60" s="109" t="s">
        <v>349</v>
      </c>
      <c r="R60" s="182" t="s">
        <v>98</v>
      </c>
      <c r="S60" s="182" t="s">
        <v>432</v>
      </c>
      <c r="T60" s="182"/>
      <c r="U60" s="183" t="s">
        <v>426</v>
      </c>
      <c r="V60" s="41"/>
      <c r="W60" s="196"/>
      <c r="X60" s="187"/>
      <c r="Y60" s="181"/>
      <c r="Z60" s="181"/>
      <c r="AA60" s="181"/>
      <c r="AB60" s="181"/>
      <c r="AC60" s="181"/>
      <c r="AD60" s="181"/>
      <c r="AE60" s="181"/>
      <c r="AF60" s="197"/>
      <c r="AG60" s="181"/>
      <c r="AH60" s="188"/>
      <c r="AI60" s="211" t="s">
        <v>401</v>
      </c>
      <c r="AJ60" s="181"/>
      <c r="AK60" s="181"/>
      <c r="AL60" s="228">
        <f>PRODUCT(AM48)</f>
        <v>0.15094339622641509</v>
      </c>
      <c r="AM60" s="228">
        <v>0.15</v>
      </c>
      <c r="AN60" s="228">
        <f t="shared" si="1"/>
        <v>9.4339622641509413E-4</v>
      </c>
      <c r="AO60" s="200"/>
      <c r="AP60" s="181"/>
      <c r="AQ60" s="186"/>
      <c r="AR60" s="27"/>
      <c r="AS60" s="27"/>
    </row>
    <row r="61" spans="1:45" ht="15" customHeight="1" x14ac:dyDescent="0.2">
      <c r="A61" s="2"/>
      <c r="B61" s="180">
        <v>2017</v>
      </c>
      <c r="C61" s="109"/>
      <c r="D61" s="181"/>
      <c r="E61" s="109"/>
      <c r="F61" s="109"/>
      <c r="G61" s="109"/>
      <c r="H61" s="182"/>
      <c r="I61" s="182"/>
      <c r="J61" s="182"/>
      <c r="K61" s="183"/>
      <c r="L61" s="41"/>
      <c r="M61" s="184" t="s">
        <v>423</v>
      </c>
      <c r="N61" s="109"/>
      <c r="O61" s="109"/>
      <c r="P61" s="109" t="s">
        <v>174</v>
      </c>
      <c r="Q61" s="109" t="s">
        <v>429</v>
      </c>
      <c r="R61" s="182" t="s">
        <v>100</v>
      </c>
      <c r="S61" s="182" t="s">
        <v>252</v>
      </c>
      <c r="T61" s="182"/>
      <c r="U61" s="183" t="s">
        <v>426</v>
      </c>
      <c r="V61" s="41"/>
      <c r="W61" s="196"/>
      <c r="X61" s="187"/>
      <c r="Y61" s="181"/>
      <c r="Z61" s="181"/>
      <c r="AA61" s="181"/>
      <c r="AB61" s="181"/>
      <c r="AC61" s="181"/>
      <c r="AD61" s="181"/>
      <c r="AE61" s="181"/>
      <c r="AF61" s="197"/>
      <c r="AG61" s="181"/>
      <c r="AH61" s="188"/>
      <c r="AI61" s="211" t="s">
        <v>400</v>
      </c>
      <c r="AJ61" s="181"/>
      <c r="AK61" s="181"/>
      <c r="AL61" s="228">
        <f>PRODUCT(AM51)</f>
        <v>0.10869565217391304</v>
      </c>
      <c r="AM61" s="228">
        <v>0</v>
      </c>
      <c r="AN61" s="228">
        <f t="shared" si="1"/>
        <v>0.10869565217391304</v>
      </c>
      <c r="AO61" s="200"/>
      <c r="AP61" s="181"/>
      <c r="AQ61" s="186"/>
      <c r="AR61" s="27"/>
      <c r="AS61" s="27"/>
    </row>
    <row r="62" spans="1:45" ht="15" customHeight="1" x14ac:dyDescent="0.2">
      <c r="A62" s="2"/>
      <c r="B62" s="180">
        <v>2018</v>
      </c>
      <c r="C62" s="109"/>
      <c r="D62" s="181"/>
      <c r="E62" s="109"/>
      <c r="F62" s="109"/>
      <c r="G62" s="109"/>
      <c r="H62" s="182"/>
      <c r="I62" s="182"/>
      <c r="J62" s="182"/>
      <c r="K62" s="183"/>
      <c r="L62" s="41"/>
      <c r="M62" s="184" t="s">
        <v>424</v>
      </c>
      <c r="N62" s="109"/>
      <c r="O62" s="109"/>
      <c r="P62" s="109" t="s">
        <v>179</v>
      </c>
      <c r="Q62" s="109" t="s">
        <v>430</v>
      </c>
      <c r="R62" s="182" t="s">
        <v>100</v>
      </c>
      <c r="S62" s="182" t="s">
        <v>433</v>
      </c>
      <c r="T62" s="182"/>
      <c r="U62" s="183" t="s">
        <v>427</v>
      </c>
      <c r="V62" s="41"/>
      <c r="W62" s="196"/>
      <c r="X62" s="187"/>
      <c r="Y62" s="181"/>
      <c r="Z62" s="181"/>
      <c r="AA62" s="181"/>
      <c r="AB62" s="181"/>
      <c r="AC62" s="181"/>
      <c r="AD62" s="181"/>
      <c r="AE62" s="181"/>
      <c r="AF62" s="197"/>
      <c r="AG62" s="181"/>
      <c r="AH62" s="188"/>
      <c r="AI62" s="211" t="s">
        <v>7</v>
      </c>
      <c r="AJ62" s="181"/>
      <c r="AK62" s="181"/>
      <c r="AL62" s="228">
        <f>PRODUCT(AM54)</f>
        <v>0.16447368421052633</v>
      </c>
      <c r="AM62" s="228">
        <v>0.1111111111111111</v>
      </c>
      <c r="AN62" s="228">
        <f t="shared" si="1"/>
        <v>5.3362573099415223E-2</v>
      </c>
      <c r="AO62" s="200"/>
      <c r="AP62" s="181"/>
      <c r="AQ62" s="186"/>
      <c r="AR62" s="27"/>
      <c r="AS62" s="27"/>
    </row>
    <row r="63" spans="1:45" ht="15" customHeight="1" x14ac:dyDescent="0.2">
      <c r="A63" s="2"/>
      <c r="B63" s="180">
        <v>2019</v>
      </c>
      <c r="C63" s="109"/>
      <c r="D63" s="181"/>
      <c r="E63" s="109"/>
      <c r="F63" s="109"/>
      <c r="G63" s="109"/>
      <c r="H63" s="182"/>
      <c r="I63" s="182"/>
      <c r="J63" s="182"/>
      <c r="K63" s="183"/>
      <c r="L63" s="41"/>
      <c r="M63" s="184" t="s">
        <v>425</v>
      </c>
      <c r="N63" s="109"/>
      <c r="O63" s="109"/>
      <c r="P63" s="109" t="s">
        <v>182</v>
      </c>
      <c r="Q63" s="109" t="s">
        <v>431</v>
      </c>
      <c r="R63" s="182" t="s">
        <v>180</v>
      </c>
      <c r="S63" s="182" t="s">
        <v>434</v>
      </c>
      <c r="T63" s="182"/>
      <c r="U63" s="183" t="s">
        <v>196</v>
      </c>
      <c r="V63" s="41"/>
      <c r="W63" s="196"/>
      <c r="X63" s="187"/>
      <c r="Y63" s="181"/>
      <c r="Z63" s="181"/>
      <c r="AA63" s="181"/>
      <c r="AB63" s="181"/>
      <c r="AC63" s="181"/>
      <c r="AD63" s="181"/>
      <c r="AE63" s="181"/>
      <c r="AF63" s="197"/>
      <c r="AG63" s="181"/>
      <c r="AH63" s="188"/>
      <c r="AI63" s="230"/>
      <c r="AJ63" s="181"/>
      <c r="AK63" s="181"/>
      <c r="AL63" s="181"/>
      <c r="AM63" s="200"/>
      <c r="AN63" s="200"/>
      <c r="AO63" s="200"/>
      <c r="AP63" s="181"/>
      <c r="AQ63" s="186"/>
      <c r="AR63" s="27"/>
      <c r="AS63" s="27"/>
    </row>
    <row r="64" spans="1:45" ht="15" customHeight="1" x14ac:dyDescent="0.2">
      <c r="A64" s="2"/>
      <c r="B64" s="180">
        <v>2020</v>
      </c>
      <c r="C64" s="109"/>
      <c r="D64" s="181" t="s">
        <v>103</v>
      </c>
      <c r="E64" s="109"/>
      <c r="F64" s="109">
        <v>41</v>
      </c>
      <c r="G64" s="109">
        <v>5</v>
      </c>
      <c r="H64" s="182">
        <v>0.6</v>
      </c>
      <c r="I64" s="182">
        <v>0</v>
      </c>
      <c r="J64" s="182">
        <v>0.6</v>
      </c>
      <c r="K64" s="183">
        <v>1.2</v>
      </c>
      <c r="L64" s="41"/>
      <c r="M64" s="184" t="s">
        <v>419</v>
      </c>
      <c r="N64" s="109"/>
      <c r="O64" s="109"/>
      <c r="P64" s="109" t="s">
        <v>179</v>
      </c>
      <c r="Q64" s="109" t="s">
        <v>420</v>
      </c>
      <c r="R64" s="182" t="s">
        <v>181</v>
      </c>
      <c r="S64" s="182" t="s">
        <v>329</v>
      </c>
      <c r="T64" s="182"/>
      <c r="U64" s="183" t="s">
        <v>196</v>
      </c>
      <c r="V64" s="41"/>
      <c r="W64" s="196"/>
      <c r="X64" s="187"/>
      <c r="Y64" s="181"/>
      <c r="Z64" s="181"/>
      <c r="AA64" s="181"/>
      <c r="AB64" s="181"/>
      <c r="AC64" s="181"/>
      <c r="AD64" s="181"/>
      <c r="AE64" s="181"/>
      <c r="AF64" s="197"/>
      <c r="AG64" s="181"/>
      <c r="AH64" s="188"/>
      <c r="AI64" s="229" t="s">
        <v>397</v>
      </c>
      <c r="AJ64" s="179"/>
      <c r="AK64" s="179"/>
      <c r="AL64" s="227" t="s">
        <v>394</v>
      </c>
      <c r="AM64" s="227" t="s">
        <v>395</v>
      </c>
      <c r="AN64" s="227" t="s">
        <v>396</v>
      </c>
      <c r="AO64" s="227"/>
      <c r="AP64" s="87"/>
      <c r="AQ64" s="88"/>
      <c r="AR64" s="27"/>
      <c r="AS64" s="27"/>
    </row>
    <row r="65" spans="1:45" ht="15" customHeight="1" x14ac:dyDescent="0.2">
      <c r="A65" s="2"/>
      <c r="B65" s="180"/>
      <c r="C65" s="109"/>
      <c r="D65" s="181"/>
      <c r="E65" s="109"/>
      <c r="F65" s="109"/>
      <c r="G65" s="109"/>
      <c r="H65" s="182"/>
      <c r="I65" s="182"/>
      <c r="J65" s="182"/>
      <c r="K65" s="183"/>
      <c r="L65" s="41"/>
      <c r="M65" s="184"/>
      <c r="N65" s="109"/>
      <c r="O65" s="109"/>
      <c r="P65" s="109"/>
      <c r="Q65" s="109"/>
      <c r="R65" s="182"/>
      <c r="S65" s="182"/>
      <c r="T65" s="182"/>
      <c r="U65" s="183"/>
      <c r="V65" s="41"/>
      <c r="W65" s="196"/>
      <c r="X65" s="187"/>
      <c r="Y65" s="181"/>
      <c r="Z65" s="181"/>
      <c r="AA65" s="181"/>
      <c r="AB65" s="181"/>
      <c r="AC65" s="181"/>
      <c r="AD65" s="181"/>
      <c r="AE65" s="181"/>
      <c r="AF65" s="197"/>
      <c r="AG65" s="181"/>
      <c r="AH65" s="188"/>
      <c r="AI65" s="181" t="s">
        <v>398</v>
      </c>
      <c r="AJ65" s="181"/>
      <c r="AK65" s="181"/>
      <c r="AL65" s="228">
        <f>PRODUCT(AN42)</f>
        <v>0.97029702970297027</v>
      </c>
      <c r="AM65" s="228">
        <v>1.0172413793103448</v>
      </c>
      <c r="AN65" s="228">
        <f>PRODUCT(AL65-AM65)</f>
        <v>-4.694434960737448E-2</v>
      </c>
      <c r="AO65" s="200"/>
      <c r="AP65" s="181"/>
      <c r="AQ65" s="186"/>
      <c r="AR65" s="27"/>
      <c r="AS65" s="27"/>
    </row>
    <row r="66" spans="1:45" ht="15" customHeight="1" x14ac:dyDescent="0.2">
      <c r="A66" s="2"/>
      <c r="B66" s="176" t="s">
        <v>402</v>
      </c>
      <c r="C66" s="86"/>
      <c r="D66" s="87"/>
      <c r="E66" s="86"/>
      <c r="F66" s="86"/>
      <c r="G66" s="86"/>
      <c r="H66" s="232"/>
      <c r="I66" s="232"/>
      <c r="J66" s="232"/>
      <c r="K66" s="233"/>
      <c r="L66" s="41"/>
      <c r="M66" s="176" t="s">
        <v>404</v>
      </c>
      <c r="N66" s="86"/>
      <c r="O66" s="87"/>
      <c r="P66" s="86"/>
      <c r="Q66" s="86"/>
      <c r="R66" s="86"/>
      <c r="S66" s="232"/>
      <c r="T66" s="232"/>
      <c r="U66" s="233"/>
      <c r="V66" s="41"/>
      <c r="W66" s="196"/>
      <c r="X66" s="187"/>
      <c r="Y66" s="181"/>
      <c r="Z66" s="181"/>
      <c r="AA66" s="181"/>
      <c r="AB66" s="181"/>
      <c r="AC66" s="181"/>
      <c r="AD66" s="181"/>
      <c r="AE66" s="181"/>
      <c r="AF66" s="197"/>
      <c r="AG66" s="181"/>
      <c r="AH66" s="188"/>
      <c r="AI66" s="211" t="s">
        <v>399</v>
      </c>
      <c r="AJ66" s="181"/>
      <c r="AK66" s="181"/>
      <c r="AL66" s="228">
        <f>PRODUCT(AN45)</f>
        <v>1.2580645161290323</v>
      </c>
      <c r="AM66" s="228">
        <v>1.3541666666666667</v>
      </c>
      <c r="AN66" s="228">
        <f t="shared" ref="AN66:AN69" si="2">PRODUCT(AL66-AM66)</f>
        <v>-9.610215053763449E-2</v>
      </c>
      <c r="AO66" s="200"/>
      <c r="AP66" s="181"/>
      <c r="AQ66" s="186"/>
      <c r="AR66" s="27"/>
      <c r="AS66" s="27"/>
    </row>
    <row r="67" spans="1:45" ht="15" customHeight="1" x14ac:dyDescent="0.2">
      <c r="A67" s="2"/>
      <c r="B67" s="184">
        <v>5648</v>
      </c>
      <c r="C67" s="219" t="s">
        <v>415</v>
      </c>
      <c r="D67" s="181"/>
      <c r="E67" s="109"/>
      <c r="F67" s="109"/>
      <c r="G67" s="109"/>
      <c r="H67" s="182"/>
      <c r="I67" s="182"/>
      <c r="J67" s="182"/>
      <c r="K67" s="183"/>
      <c r="L67" s="41"/>
      <c r="M67" s="184">
        <v>5648</v>
      </c>
      <c r="N67" s="219" t="s">
        <v>415</v>
      </c>
      <c r="O67" s="109"/>
      <c r="P67" s="109"/>
      <c r="Q67" s="109"/>
      <c r="R67" s="109"/>
      <c r="S67" s="109"/>
      <c r="T67" s="182"/>
      <c r="U67" s="183"/>
      <c r="V67" s="41"/>
      <c r="W67" s="196"/>
      <c r="X67" s="187"/>
      <c r="Y67" s="181"/>
      <c r="Z67" s="181"/>
      <c r="AA67" s="181"/>
      <c r="AB67" s="181"/>
      <c r="AC67" s="181"/>
      <c r="AD67" s="181"/>
      <c r="AE67" s="181"/>
      <c r="AF67" s="197"/>
      <c r="AG67" s="181"/>
      <c r="AH67" s="188"/>
      <c r="AI67" s="211" t="s">
        <v>401</v>
      </c>
      <c r="AJ67" s="181"/>
      <c r="AK67" s="181"/>
      <c r="AL67" s="228">
        <f>PRODUCT(AN48)</f>
        <v>1.3584905660377358</v>
      </c>
      <c r="AM67" s="228">
        <v>1.55</v>
      </c>
      <c r="AN67" s="228">
        <f t="shared" si="2"/>
        <v>-0.19150943396226427</v>
      </c>
      <c r="AO67" s="200"/>
      <c r="AP67" s="181"/>
      <c r="AQ67" s="186"/>
      <c r="AR67" s="27"/>
      <c r="AS67" s="27"/>
    </row>
    <row r="68" spans="1:45" ht="15" customHeight="1" x14ac:dyDescent="0.2">
      <c r="A68" s="2"/>
      <c r="B68" s="180"/>
      <c r="C68" s="109"/>
      <c r="D68" s="181"/>
      <c r="E68" s="109"/>
      <c r="F68" s="109"/>
      <c r="G68" s="109"/>
      <c r="H68" s="182"/>
      <c r="I68" s="182"/>
      <c r="J68" s="182"/>
      <c r="K68" s="183"/>
      <c r="L68" s="41"/>
      <c r="M68" s="184">
        <v>5615</v>
      </c>
      <c r="N68" s="219" t="s">
        <v>414</v>
      </c>
      <c r="O68" s="109"/>
      <c r="P68" s="109"/>
      <c r="Q68" s="109"/>
      <c r="R68" s="109"/>
      <c r="S68" s="109"/>
      <c r="T68" s="182"/>
      <c r="U68" s="183"/>
      <c r="V68" s="41"/>
      <c r="W68" s="196"/>
      <c r="X68" s="187"/>
      <c r="Y68" s="181"/>
      <c r="Z68" s="181"/>
      <c r="AA68" s="181"/>
      <c r="AB68" s="181"/>
      <c r="AC68" s="181"/>
      <c r="AD68" s="181"/>
      <c r="AE68" s="181"/>
      <c r="AF68" s="197"/>
      <c r="AG68" s="181"/>
      <c r="AH68" s="188"/>
      <c r="AI68" s="211" t="s">
        <v>400</v>
      </c>
      <c r="AJ68" s="181"/>
      <c r="AK68" s="181"/>
      <c r="AL68" s="228">
        <f>PRODUCT(AN51)</f>
        <v>0.28260869565217389</v>
      </c>
      <c r="AM68" s="228">
        <v>0</v>
      </c>
      <c r="AN68" s="228">
        <f t="shared" si="2"/>
        <v>0.28260869565217389</v>
      </c>
      <c r="AO68" s="200"/>
      <c r="AP68" s="181"/>
      <c r="AQ68" s="186"/>
      <c r="AR68" s="27"/>
      <c r="AS68" s="27"/>
    </row>
    <row r="69" spans="1:45" ht="15" customHeight="1" x14ac:dyDescent="0.2">
      <c r="A69" s="2"/>
      <c r="B69" s="176" t="s">
        <v>403</v>
      </c>
      <c r="C69" s="86"/>
      <c r="D69" s="87"/>
      <c r="E69" s="86"/>
      <c r="F69" s="86"/>
      <c r="G69" s="86"/>
      <c r="H69" s="232"/>
      <c r="I69" s="232"/>
      <c r="J69" s="232"/>
      <c r="K69" s="233"/>
      <c r="L69" s="41"/>
      <c r="M69" s="234">
        <v>5320</v>
      </c>
      <c r="N69" s="219" t="s">
        <v>413</v>
      </c>
      <c r="O69" s="109"/>
      <c r="P69" s="109"/>
      <c r="Q69" s="109"/>
      <c r="R69" s="109"/>
      <c r="S69" s="109"/>
      <c r="T69" s="182"/>
      <c r="U69" s="183"/>
      <c r="V69" s="41"/>
      <c r="W69" s="196"/>
      <c r="X69" s="187"/>
      <c r="Y69" s="181"/>
      <c r="Z69" s="181"/>
      <c r="AA69" s="181"/>
      <c r="AB69" s="181"/>
      <c r="AC69" s="181"/>
      <c r="AD69" s="181"/>
      <c r="AE69" s="181"/>
      <c r="AF69" s="197"/>
      <c r="AG69" s="181"/>
      <c r="AH69" s="188"/>
      <c r="AI69" s="211" t="s">
        <v>7</v>
      </c>
      <c r="AJ69" s="181"/>
      <c r="AK69" s="181"/>
      <c r="AL69" s="228">
        <f>PRODUCT(AN54)</f>
        <v>1.0438596491228069</v>
      </c>
      <c r="AM69" s="228">
        <v>1.2301587301587302</v>
      </c>
      <c r="AN69" s="228">
        <f t="shared" si="2"/>
        <v>-0.1862990810359233</v>
      </c>
      <c r="AO69" s="200"/>
      <c r="AP69" s="181"/>
      <c r="AQ69" s="186"/>
      <c r="AR69" s="27"/>
      <c r="AS69" s="27"/>
    </row>
    <row r="70" spans="1:45" ht="15" customHeight="1" x14ac:dyDescent="0.2">
      <c r="A70" s="2"/>
      <c r="B70" s="234">
        <v>5320</v>
      </c>
      <c r="C70" s="219" t="s">
        <v>413</v>
      </c>
      <c r="D70" s="181"/>
      <c r="E70" s="109"/>
      <c r="F70" s="109"/>
      <c r="G70" s="109"/>
      <c r="H70" s="182"/>
      <c r="I70" s="182"/>
      <c r="J70" s="182"/>
      <c r="K70" s="183"/>
      <c r="L70" s="41"/>
      <c r="M70" s="184">
        <v>5216</v>
      </c>
      <c r="N70" s="219" t="s">
        <v>412</v>
      </c>
      <c r="O70" s="109"/>
      <c r="P70" s="109"/>
      <c r="Q70" s="109"/>
      <c r="R70" s="109"/>
      <c r="S70" s="109"/>
      <c r="T70" s="182"/>
      <c r="U70" s="183"/>
      <c r="V70" s="41"/>
      <c r="W70" s="196"/>
      <c r="X70" s="187"/>
      <c r="Y70" s="181"/>
      <c r="Z70" s="181"/>
      <c r="AA70" s="181"/>
      <c r="AB70" s="181"/>
      <c r="AC70" s="181"/>
      <c r="AD70" s="181"/>
      <c r="AE70" s="181"/>
      <c r="AF70" s="197"/>
      <c r="AG70" s="181"/>
      <c r="AH70" s="188"/>
      <c r="AI70" s="211"/>
      <c r="AJ70" s="181"/>
      <c r="AK70" s="181"/>
      <c r="AL70" s="228"/>
      <c r="AM70" s="228"/>
      <c r="AN70" s="228"/>
      <c r="AO70" s="200"/>
      <c r="AP70" s="181"/>
      <c r="AQ70" s="186"/>
      <c r="AR70" s="27"/>
      <c r="AS70" s="27"/>
    </row>
    <row r="71" spans="1:45" ht="15" customHeight="1" x14ac:dyDescent="0.2">
      <c r="A71" s="2"/>
      <c r="B71" s="180"/>
      <c r="C71" s="109"/>
      <c r="D71" s="181"/>
      <c r="E71" s="109"/>
      <c r="F71" s="109"/>
      <c r="G71" s="109"/>
      <c r="H71" s="182"/>
      <c r="I71" s="182"/>
      <c r="J71" s="182"/>
      <c r="K71" s="183"/>
      <c r="L71" s="41"/>
      <c r="M71" s="184">
        <v>5118</v>
      </c>
      <c r="N71" s="181" t="s">
        <v>411</v>
      </c>
      <c r="O71" s="109"/>
      <c r="P71" s="223"/>
      <c r="Q71" s="109"/>
      <c r="R71" s="109"/>
      <c r="S71" s="109"/>
      <c r="T71" s="185"/>
      <c r="U71" s="194"/>
      <c r="V71" s="41"/>
      <c r="W71" s="196"/>
      <c r="X71" s="187"/>
      <c r="Y71" s="181"/>
      <c r="Z71" s="181"/>
      <c r="AA71" s="181"/>
      <c r="AB71" s="181"/>
      <c r="AC71" s="181"/>
      <c r="AD71" s="181"/>
      <c r="AE71" s="181"/>
      <c r="AF71" s="197"/>
      <c r="AG71" s="181"/>
      <c r="AH71" s="188"/>
      <c r="AI71" s="211"/>
      <c r="AJ71" s="181"/>
      <c r="AK71" s="181"/>
      <c r="AL71" s="228"/>
      <c r="AM71" s="228"/>
      <c r="AN71" s="228"/>
      <c r="AO71" s="200"/>
      <c r="AP71" s="181"/>
      <c r="AQ71" s="186"/>
      <c r="AR71" s="27"/>
      <c r="AS71" s="27"/>
    </row>
    <row r="72" spans="1:45" ht="15" customHeight="1" x14ac:dyDescent="0.2">
      <c r="A72" s="2"/>
      <c r="B72" s="236" t="s">
        <v>406</v>
      </c>
      <c r="C72" s="179" t="s">
        <v>407</v>
      </c>
      <c r="D72" s="179"/>
      <c r="E72" s="86" t="s">
        <v>3</v>
      </c>
      <c r="F72" s="86"/>
      <c r="G72" s="86" t="s">
        <v>408</v>
      </c>
      <c r="H72" s="232"/>
      <c r="I72" s="239" t="s">
        <v>416</v>
      </c>
      <c r="J72" s="232"/>
      <c r="K72" s="233"/>
      <c r="L72" s="41"/>
      <c r="M72" s="184">
        <v>5117</v>
      </c>
      <c r="N72" s="219" t="s">
        <v>410</v>
      </c>
      <c r="O72" s="109"/>
      <c r="P72" s="109"/>
      <c r="Q72" s="109"/>
      <c r="R72" s="182"/>
      <c r="S72" s="182"/>
      <c r="T72" s="182"/>
      <c r="U72" s="183"/>
      <c r="V72" s="41"/>
      <c r="W72" s="196"/>
      <c r="X72" s="187"/>
      <c r="Y72" s="181"/>
      <c r="Z72" s="181"/>
      <c r="AA72" s="181"/>
      <c r="AB72" s="181"/>
      <c r="AC72" s="181"/>
      <c r="AD72" s="181"/>
      <c r="AE72" s="181"/>
      <c r="AF72" s="197"/>
      <c r="AG72" s="181"/>
      <c r="AH72" s="188"/>
      <c r="AI72" s="211"/>
      <c r="AJ72" s="181"/>
      <c r="AK72" s="181"/>
      <c r="AL72" s="228"/>
      <c r="AM72" s="228"/>
      <c r="AN72" s="228"/>
      <c r="AO72" s="200"/>
      <c r="AP72" s="181"/>
      <c r="AQ72" s="186"/>
      <c r="AR72" s="27"/>
      <c r="AS72" s="27"/>
    </row>
    <row r="73" spans="1:45" ht="15" customHeight="1" x14ac:dyDescent="0.2">
      <c r="A73" s="2"/>
      <c r="B73" s="237"/>
      <c r="C73" s="238" t="s">
        <v>417</v>
      </c>
      <c r="D73" s="109"/>
      <c r="E73" s="109">
        <v>577</v>
      </c>
      <c r="F73" s="109"/>
      <c r="G73" s="109">
        <v>1704.9272097053727</v>
      </c>
      <c r="H73" s="109"/>
      <c r="I73" s="182"/>
      <c r="J73" s="182"/>
      <c r="K73" s="183"/>
      <c r="L73" s="41"/>
      <c r="M73" s="184">
        <v>5076</v>
      </c>
      <c r="N73" s="219" t="s">
        <v>409</v>
      </c>
      <c r="O73" s="109"/>
      <c r="P73" s="109"/>
      <c r="Q73" s="109"/>
      <c r="R73" s="182"/>
      <c r="S73" s="182"/>
      <c r="T73" s="182"/>
      <c r="U73" s="183"/>
      <c r="V73" s="41"/>
      <c r="W73" s="196"/>
      <c r="X73" s="187"/>
      <c r="Y73" s="181"/>
      <c r="Z73" s="181"/>
      <c r="AA73" s="181"/>
      <c r="AB73" s="181"/>
      <c r="AC73" s="181"/>
      <c r="AD73" s="181"/>
      <c r="AE73" s="181"/>
      <c r="AF73" s="197"/>
      <c r="AG73" s="181"/>
      <c r="AH73" s="188"/>
      <c r="AI73" s="211"/>
      <c r="AJ73" s="181"/>
      <c r="AK73" s="181"/>
      <c r="AL73" s="228"/>
      <c r="AM73" s="228"/>
      <c r="AN73" s="228"/>
      <c r="AO73" s="200"/>
      <c r="AP73" s="181"/>
      <c r="AQ73" s="186"/>
      <c r="AR73" s="27"/>
      <c r="AS73" s="27"/>
    </row>
    <row r="74" spans="1:45" s="12" customFormat="1" ht="15" customHeight="1" x14ac:dyDescent="0.25">
      <c r="A74" s="26"/>
      <c r="B74" s="189"/>
      <c r="C74" s="190"/>
      <c r="D74" s="190"/>
      <c r="E74" s="190"/>
      <c r="F74" s="190"/>
      <c r="G74" s="190"/>
      <c r="H74" s="191"/>
      <c r="I74" s="191"/>
      <c r="J74" s="191"/>
      <c r="K74" s="192"/>
      <c r="L74" s="41"/>
      <c r="M74" s="189"/>
      <c r="N74" s="190"/>
      <c r="O74" s="190"/>
      <c r="P74" s="190"/>
      <c r="Q74" s="190"/>
      <c r="R74" s="190"/>
      <c r="S74" s="190"/>
      <c r="T74" s="190"/>
      <c r="U74" s="192"/>
      <c r="V74" s="41"/>
      <c r="W74" s="189"/>
      <c r="X74" s="190"/>
      <c r="Y74" s="190"/>
      <c r="Z74" s="190"/>
      <c r="AA74" s="190"/>
      <c r="AB74" s="190"/>
      <c r="AC74" s="190"/>
      <c r="AD74" s="190"/>
      <c r="AE74" s="190"/>
      <c r="AF74" s="191"/>
      <c r="AG74" s="191"/>
      <c r="AH74" s="192"/>
      <c r="AI74" s="231"/>
      <c r="AJ74" s="190"/>
      <c r="AK74" s="190"/>
      <c r="AL74" s="190"/>
      <c r="AM74" s="214"/>
      <c r="AN74" s="214"/>
      <c r="AO74" s="214"/>
      <c r="AP74" s="190"/>
      <c r="AQ74" s="193"/>
      <c r="AR74" s="39"/>
      <c r="AS74" s="42"/>
    </row>
    <row r="75" spans="1:45" s="12" customFormat="1" ht="15" customHeight="1" x14ac:dyDescent="0.25">
      <c r="A75" s="26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202"/>
      <c r="AG75" s="203"/>
      <c r="AH75" s="203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42"/>
    </row>
    <row r="76" spans="1:45" ht="15" customHeight="1" x14ac:dyDescent="0.2">
      <c r="A76" s="2"/>
      <c r="B76" s="176" t="s">
        <v>203</v>
      </c>
      <c r="C76" s="86"/>
      <c r="D76" s="86"/>
      <c r="E76" s="86"/>
      <c r="F76" s="86" t="s">
        <v>201</v>
      </c>
      <c r="G76" s="86" t="s">
        <v>3</v>
      </c>
      <c r="H76" s="86" t="s">
        <v>5</v>
      </c>
      <c r="I76" s="86" t="s">
        <v>6</v>
      </c>
      <c r="J76" s="86" t="s">
        <v>202</v>
      </c>
      <c r="K76" s="177" t="s">
        <v>17</v>
      </c>
      <c r="L76" s="39"/>
      <c r="M76" s="195" t="s">
        <v>246</v>
      </c>
      <c r="N76" s="87"/>
      <c r="O76" s="87"/>
      <c r="P76" s="86" t="s">
        <v>3</v>
      </c>
      <c r="Q76" s="86" t="s">
        <v>5</v>
      </c>
      <c r="R76" s="86" t="s">
        <v>6</v>
      </c>
      <c r="S76" s="86" t="s">
        <v>202</v>
      </c>
      <c r="T76" s="87"/>
      <c r="U76" s="177" t="s">
        <v>17</v>
      </c>
      <c r="V76" s="39"/>
      <c r="W76" s="195" t="s">
        <v>303</v>
      </c>
      <c r="X76" s="87"/>
      <c r="Y76" s="87"/>
      <c r="Z76" s="87"/>
      <c r="AA76" s="87"/>
      <c r="AB76" s="87"/>
      <c r="AC76" s="87"/>
      <c r="AD76" s="87"/>
      <c r="AE76" s="87"/>
      <c r="AF76" s="204"/>
      <c r="AG76" s="204"/>
      <c r="AH76" s="205"/>
      <c r="AI76" s="178" t="s">
        <v>391</v>
      </c>
      <c r="AJ76" s="179"/>
      <c r="AK76" s="179"/>
      <c r="AL76" s="227" t="s">
        <v>3</v>
      </c>
      <c r="AM76" s="227" t="s">
        <v>5</v>
      </c>
      <c r="AN76" s="227" t="s">
        <v>6</v>
      </c>
      <c r="AO76" s="87"/>
      <c r="AP76" s="86" t="s">
        <v>405</v>
      </c>
      <c r="AQ76" s="88"/>
      <c r="AR76" s="27"/>
      <c r="AS76" s="27"/>
    </row>
    <row r="77" spans="1:45" ht="15" customHeight="1" x14ac:dyDescent="0.2">
      <c r="A77" s="2"/>
      <c r="B77" s="180">
        <v>1997</v>
      </c>
      <c r="C77" s="109" t="s">
        <v>98</v>
      </c>
      <c r="D77" s="181" t="s">
        <v>99</v>
      </c>
      <c r="E77" s="109"/>
      <c r="F77" s="109">
        <v>18</v>
      </c>
      <c r="G77" s="109"/>
      <c r="H77" s="182"/>
      <c r="I77" s="182"/>
      <c r="J77" s="182"/>
      <c r="K77" s="183"/>
      <c r="L77" s="41"/>
      <c r="M77" s="184" t="s">
        <v>208</v>
      </c>
      <c r="N77" s="109"/>
      <c r="O77" s="109">
        <v>21</v>
      </c>
      <c r="P77" s="109"/>
      <c r="Q77" s="109"/>
      <c r="R77" s="109"/>
      <c r="S77" s="109"/>
      <c r="T77" s="182"/>
      <c r="U77" s="194"/>
      <c r="V77" s="41"/>
      <c r="W77" s="184" t="s">
        <v>204</v>
      </c>
      <c r="X77" s="187"/>
      <c r="Y77" s="187"/>
      <c r="Z77" s="181"/>
      <c r="AA77" s="181"/>
      <c r="AB77" s="181"/>
      <c r="AC77" s="181"/>
      <c r="AD77" s="181"/>
      <c r="AE77" s="181"/>
      <c r="AF77" s="206"/>
      <c r="AG77" s="181"/>
      <c r="AH77" s="198"/>
      <c r="AI77" s="181" t="s">
        <v>398</v>
      </c>
      <c r="AJ77" s="181"/>
      <c r="AK77" s="181"/>
      <c r="AL77" s="200">
        <v>58</v>
      </c>
      <c r="AM77" s="200">
        <v>8</v>
      </c>
      <c r="AN77" s="200">
        <v>59</v>
      </c>
      <c r="AO77" s="181"/>
      <c r="AP77" s="235">
        <v>0.46031746031746029</v>
      </c>
      <c r="AQ77" s="186"/>
      <c r="AR77" s="27"/>
      <c r="AS77" s="27"/>
    </row>
    <row r="78" spans="1:45" ht="15" customHeight="1" x14ac:dyDescent="0.2">
      <c r="A78" s="2"/>
      <c r="B78" s="180">
        <v>1998</v>
      </c>
      <c r="C78" s="109" t="s">
        <v>100</v>
      </c>
      <c r="D78" s="181" t="s">
        <v>99</v>
      </c>
      <c r="E78" s="109"/>
      <c r="F78" s="109">
        <v>19</v>
      </c>
      <c r="G78" s="109"/>
      <c r="H78" s="182"/>
      <c r="I78" s="182"/>
      <c r="J78" s="182"/>
      <c r="K78" s="183"/>
      <c r="L78" s="41"/>
      <c r="M78" s="184" t="s">
        <v>210</v>
      </c>
      <c r="N78" s="109"/>
      <c r="O78" s="109"/>
      <c r="P78" s="109"/>
      <c r="Q78" s="109"/>
      <c r="R78" s="109"/>
      <c r="S78" s="109"/>
      <c r="T78" s="182"/>
      <c r="U78" s="194"/>
      <c r="V78" s="41"/>
      <c r="W78" s="196" t="s">
        <v>245</v>
      </c>
      <c r="X78" s="187"/>
      <c r="Y78" s="187" t="s">
        <v>297</v>
      </c>
      <c r="Z78" s="181"/>
      <c r="AA78" s="181"/>
      <c r="AB78" s="181"/>
      <c r="AC78" s="181"/>
      <c r="AD78" s="181"/>
      <c r="AE78" s="187"/>
      <c r="AF78" s="206"/>
      <c r="AG78" s="181" t="s">
        <v>259</v>
      </c>
      <c r="AH78" s="188"/>
      <c r="AI78" s="181" t="s">
        <v>392</v>
      </c>
      <c r="AJ78" s="181"/>
      <c r="AK78" s="181"/>
      <c r="AL78" s="200"/>
      <c r="AM78" s="228">
        <v>0.13793103448275862</v>
      </c>
      <c r="AN78" s="228">
        <v>1.0172413793103448</v>
      </c>
      <c r="AO78" s="181"/>
      <c r="AP78" s="181"/>
      <c r="AQ78" s="186"/>
      <c r="AR78" s="27"/>
      <c r="AS78" s="27"/>
    </row>
    <row r="79" spans="1:45" ht="15" customHeight="1" x14ac:dyDescent="0.2">
      <c r="A79" s="2"/>
      <c r="B79" s="180">
        <v>1999</v>
      </c>
      <c r="C79" s="109" t="s">
        <v>39</v>
      </c>
      <c r="D79" s="181" t="s">
        <v>101</v>
      </c>
      <c r="E79" s="109"/>
      <c r="F79" s="109">
        <v>20</v>
      </c>
      <c r="G79" s="109"/>
      <c r="H79" s="182"/>
      <c r="I79" s="182"/>
      <c r="J79" s="182"/>
      <c r="K79" s="183"/>
      <c r="L79" s="41"/>
      <c r="M79" s="184" t="s">
        <v>212</v>
      </c>
      <c r="N79" s="109"/>
      <c r="O79" s="109"/>
      <c r="P79" s="109"/>
      <c r="Q79" s="109"/>
      <c r="R79" s="109"/>
      <c r="S79" s="109"/>
      <c r="T79" s="182"/>
      <c r="U79" s="194"/>
      <c r="V79" s="41"/>
      <c r="W79" s="180"/>
      <c r="X79" s="187"/>
      <c r="Y79" s="187"/>
      <c r="Z79" s="181"/>
      <c r="AA79" s="181"/>
      <c r="AB79" s="181"/>
      <c r="AC79" s="181"/>
      <c r="AD79" s="181"/>
      <c r="AE79" s="187"/>
      <c r="AF79" s="206"/>
      <c r="AG79" s="185"/>
      <c r="AH79" s="188"/>
      <c r="AI79" s="181"/>
      <c r="AJ79" s="181"/>
      <c r="AK79" s="181"/>
      <c r="AL79" s="200"/>
      <c r="AM79" s="200"/>
      <c r="AN79" s="200"/>
      <c r="AO79" s="181"/>
      <c r="AP79" s="181"/>
      <c r="AQ79" s="186"/>
      <c r="AR79" s="27"/>
      <c r="AS79" s="27"/>
    </row>
    <row r="80" spans="1:45" ht="15" customHeight="1" x14ac:dyDescent="0.2">
      <c r="A80" s="2"/>
      <c r="B80" s="180">
        <v>2000</v>
      </c>
      <c r="C80" s="109" t="s">
        <v>39</v>
      </c>
      <c r="D80" s="181" t="s">
        <v>101</v>
      </c>
      <c r="E80" s="109"/>
      <c r="F80" s="109">
        <v>21</v>
      </c>
      <c r="G80" s="109">
        <v>11</v>
      </c>
      <c r="H80" s="182">
        <v>0</v>
      </c>
      <c r="I80" s="182">
        <v>0.54545454545454541</v>
      </c>
      <c r="J80" s="182">
        <v>0.54545454545454541</v>
      </c>
      <c r="K80" s="183">
        <v>1.3636363636363635</v>
      </c>
      <c r="L80" s="41"/>
      <c r="M80" s="184" t="s">
        <v>214</v>
      </c>
      <c r="N80" s="109"/>
      <c r="O80" s="109"/>
      <c r="P80" s="109" t="s">
        <v>291</v>
      </c>
      <c r="Q80" s="109"/>
      <c r="R80" s="109" t="s">
        <v>247</v>
      </c>
      <c r="S80" s="109" t="s">
        <v>270</v>
      </c>
      <c r="T80" s="182"/>
      <c r="U80" s="194" t="s">
        <v>262</v>
      </c>
      <c r="V80" s="41"/>
      <c r="W80" s="196" t="s">
        <v>254</v>
      </c>
      <c r="X80" s="187"/>
      <c r="Y80" s="187"/>
      <c r="Z80" s="181"/>
      <c r="AA80" s="181"/>
      <c r="AB80" s="181"/>
      <c r="AC80" s="181"/>
      <c r="AD80" s="181"/>
      <c r="AE80" s="187"/>
      <c r="AF80" s="206"/>
      <c r="AG80" s="185"/>
      <c r="AH80" s="188"/>
      <c r="AI80" s="211" t="s">
        <v>399</v>
      </c>
      <c r="AJ80" s="181"/>
      <c r="AK80" s="181"/>
      <c r="AL80" s="200">
        <v>48</v>
      </c>
      <c r="AM80" s="200">
        <v>3</v>
      </c>
      <c r="AN80" s="200">
        <v>65</v>
      </c>
      <c r="AO80" s="181"/>
      <c r="AP80" s="235">
        <v>0.38095238095238093</v>
      </c>
      <c r="AQ80" s="186"/>
      <c r="AR80" s="27"/>
      <c r="AS80" s="27"/>
    </row>
    <row r="81" spans="1:45" ht="15" customHeight="1" x14ac:dyDescent="0.2">
      <c r="A81" s="2"/>
      <c r="B81" s="180">
        <v>2001</v>
      </c>
      <c r="C81" s="109" t="s">
        <v>38</v>
      </c>
      <c r="D81" s="181" t="s">
        <v>101</v>
      </c>
      <c r="E81" s="109"/>
      <c r="F81" s="109">
        <v>22</v>
      </c>
      <c r="G81" s="109">
        <v>10</v>
      </c>
      <c r="H81" s="182">
        <v>0</v>
      </c>
      <c r="I81" s="182">
        <v>0.7</v>
      </c>
      <c r="J81" s="182">
        <v>0.7</v>
      </c>
      <c r="K81" s="183">
        <v>0.9</v>
      </c>
      <c r="L81" s="41"/>
      <c r="M81" s="184" t="s">
        <v>217</v>
      </c>
      <c r="N81" s="109"/>
      <c r="O81" s="109"/>
      <c r="P81" s="109" t="s">
        <v>287</v>
      </c>
      <c r="Q81" s="109"/>
      <c r="R81" s="109" t="s">
        <v>276</v>
      </c>
      <c r="S81" s="109" t="s">
        <v>271</v>
      </c>
      <c r="T81" s="182"/>
      <c r="U81" s="194" t="s">
        <v>263</v>
      </c>
      <c r="V81" s="41"/>
      <c r="W81" s="196" t="s">
        <v>245</v>
      </c>
      <c r="X81" s="187"/>
      <c r="Y81" s="187" t="s">
        <v>260</v>
      </c>
      <c r="Z81" s="181"/>
      <c r="AA81" s="181"/>
      <c r="AB81" s="181"/>
      <c r="AC81" s="181"/>
      <c r="AD81" s="181"/>
      <c r="AE81" s="187"/>
      <c r="AF81" s="206"/>
      <c r="AG81" s="181" t="s">
        <v>261</v>
      </c>
      <c r="AH81" s="183">
        <v>1.2195121951219512</v>
      </c>
      <c r="AI81" s="181" t="s">
        <v>392</v>
      </c>
      <c r="AJ81" s="181"/>
      <c r="AK81" s="181"/>
      <c r="AL81" s="200"/>
      <c r="AM81" s="228">
        <v>6.25E-2</v>
      </c>
      <c r="AN81" s="228">
        <v>1.3541666666666667</v>
      </c>
      <c r="AO81" s="181"/>
      <c r="AP81" s="181"/>
      <c r="AQ81" s="186"/>
      <c r="AR81" s="27"/>
      <c r="AS81" s="27"/>
    </row>
    <row r="82" spans="1:45" ht="15" customHeight="1" x14ac:dyDescent="0.2">
      <c r="A82" s="2"/>
      <c r="B82" s="180">
        <v>2002</v>
      </c>
      <c r="C82" s="109" t="s">
        <v>40</v>
      </c>
      <c r="D82" s="181" t="s">
        <v>101</v>
      </c>
      <c r="E82" s="109"/>
      <c r="F82" s="109">
        <v>23</v>
      </c>
      <c r="G82" s="109">
        <v>5</v>
      </c>
      <c r="H82" s="182">
        <v>0.2</v>
      </c>
      <c r="I82" s="182">
        <v>1</v>
      </c>
      <c r="J82" s="182">
        <v>1.2</v>
      </c>
      <c r="K82" s="183">
        <v>4</v>
      </c>
      <c r="L82" s="41"/>
      <c r="M82" s="184" t="s">
        <v>219</v>
      </c>
      <c r="N82" s="109"/>
      <c r="O82" s="109"/>
      <c r="P82" s="109" t="s">
        <v>292</v>
      </c>
      <c r="Q82" s="182" t="s">
        <v>280</v>
      </c>
      <c r="R82" s="109" t="s">
        <v>277</v>
      </c>
      <c r="S82" s="109" t="s">
        <v>272</v>
      </c>
      <c r="T82" s="182"/>
      <c r="U82" s="194" t="s">
        <v>264</v>
      </c>
      <c r="V82" s="41"/>
      <c r="W82" s="180"/>
      <c r="X82" s="187"/>
      <c r="Y82" s="187"/>
      <c r="Z82" s="181"/>
      <c r="AA82" s="181"/>
      <c r="AB82" s="181"/>
      <c r="AC82" s="181"/>
      <c r="AD82" s="181"/>
      <c r="AE82" s="187"/>
      <c r="AF82" s="206"/>
      <c r="AG82" s="185"/>
      <c r="AH82" s="188"/>
      <c r="AI82" s="181"/>
      <c r="AJ82" s="181"/>
      <c r="AK82" s="181"/>
      <c r="AL82" s="200"/>
      <c r="AM82" s="200"/>
      <c r="AN82" s="200"/>
      <c r="AO82" s="181"/>
      <c r="AP82" s="181"/>
      <c r="AQ82" s="186"/>
      <c r="AR82" s="27"/>
      <c r="AS82" s="27"/>
    </row>
    <row r="83" spans="1:45" ht="15" customHeight="1" x14ac:dyDescent="0.2">
      <c r="A83" s="2"/>
      <c r="B83" s="180">
        <v>2003</v>
      </c>
      <c r="C83" s="109" t="s">
        <v>59</v>
      </c>
      <c r="D83" s="181" t="s">
        <v>101</v>
      </c>
      <c r="E83" s="109"/>
      <c r="F83" s="109">
        <v>24</v>
      </c>
      <c r="G83" s="109"/>
      <c r="H83" s="182"/>
      <c r="I83" s="182"/>
      <c r="J83" s="182"/>
      <c r="K83" s="183"/>
      <c r="L83" s="41"/>
      <c r="M83" s="184" t="s">
        <v>222</v>
      </c>
      <c r="N83" s="109"/>
      <c r="O83" s="109"/>
      <c r="P83" s="109" t="s">
        <v>293</v>
      </c>
      <c r="Q83" s="182" t="s">
        <v>281</v>
      </c>
      <c r="R83" s="109" t="s">
        <v>278</v>
      </c>
      <c r="S83" s="109" t="s">
        <v>273</v>
      </c>
      <c r="T83" s="182"/>
      <c r="U83" s="194" t="s">
        <v>265</v>
      </c>
      <c r="V83" s="41"/>
      <c r="W83" s="196" t="s">
        <v>298</v>
      </c>
      <c r="X83" s="187"/>
      <c r="Y83" s="187"/>
      <c r="Z83" s="181"/>
      <c r="AA83" s="181"/>
      <c r="AB83" s="181"/>
      <c r="AC83" s="181"/>
      <c r="AD83" s="181"/>
      <c r="AE83" s="187"/>
      <c r="AF83" s="206"/>
      <c r="AG83" s="185"/>
      <c r="AH83" s="188"/>
      <c r="AI83" s="211" t="s">
        <v>401</v>
      </c>
      <c r="AJ83" s="181"/>
      <c r="AK83" s="181"/>
      <c r="AL83" s="200">
        <v>20</v>
      </c>
      <c r="AM83" s="200">
        <v>3</v>
      </c>
      <c r="AN83" s="200">
        <v>31</v>
      </c>
      <c r="AO83" s="181"/>
      <c r="AP83" s="235">
        <v>0.15873015873015872</v>
      </c>
      <c r="AQ83" s="186"/>
      <c r="AR83" s="27"/>
      <c r="AS83" s="27"/>
    </row>
    <row r="84" spans="1:45" ht="15" customHeight="1" x14ac:dyDescent="0.2">
      <c r="A84" s="2"/>
      <c r="B84" s="180">
        <v>2004</v>
      </c>
      <c r="C84" s="109" t="s">
        <v>38</v>
      </c>
      <c r="D84" s="181" t="s">
        <v>101</v>
      </c>
      <c r="E84" s="109"/>
      <c r="F84" s="109">
        <v>25</v>
      </c>
      <c r="G84" s="109">
        <v>14</v>
      </c>
      <c r="H84" s="182">
        <v>0.14285714285714285</v>
      </c>
      <c r="I84" s="182">
        <v>1.5</v>
      </c>
      <c r="J84" s="182">
        <v>1.6428571428571428</v>
      </c>
      <c r="K84" s="183">
        <v>5.3571428571428568</v>
      </c>
      <c r="L84" s="41"/>
      <c r="M84" s="184" t="s">
        <v>224</v>
      </c>
      <c r="N84" s="109"/>
      <c r="O84" s="109"/>
      <c r="P84" s="109" t="s">
        <v>294</v>
      </c>
      <c r="Q84" s="182" t="s">
        <v>282</v>
      </c>
      <c r="R84" s="109" t="s">
        <v>279</v>
      </c>
      <c r="S84" s="109" t="s">
        <v>253</v>
      </c>
      <c r="T84" s="182"/>
      <c r="U84" s="194" t="s">
        <v>266</v>
      </c>
      <c r="V84" s="41"/>
      <c r="W84" s="196" t="s">
        <v>245</v>
      </c>
      <c r="X84" s="187"/>
      <c r="Y84" s="187" t="s">
        <v>301</v>
      </c>
      <c r="Z84" s="181"/>
      <c r="AA84" s="181"/>
      <c r="AB84" s="181"/>
      <c r="AC84" s="181"/>
      <c r="AD84" s="181"/>
      <c r="AE84" s="187"/>
      <c r="AF84" s="206"/>
      <c r="AG84" s="187" t="s">
        <v>390</v>
      </c>
      <c r="AH84" s="183">
        <v>1.3513513513513513</v>
      </c>
      <c r="AI84" s="181" t="s">
        <v>392</v>
      </c>
      <c r="AJ84" s="181"/>
      <c r="AK84" s="181"/>
      <c r="AL84" s="200"/>
      <c r="AM84" s="228">
        <v>0.15</v>
      </c>
      <c r="AN84" s="228">
        <v>1.55</v>
      </c>
      <c r="AO84" s="181"/>
      <c r="AP84" s="181"/>
      <c r="AQ84" s="186"/>
      <c r="AR84" s="27"/>
      <c r="AS84" s="27"/>
    </row>
    <row r="85" spans="1:45" ht="15" customHeight="1" x14ac:dyDescent="0.2">
      <c r="A85" s="2"/>
      <c r="B85" s="180">
        <v>2005</v>
      </c>
      <c r="C85" s="109" t="s">
        <v>39</v>
      </c>
      <c r="D85" s="181" t="s">
        <v>101</v>
      </c>
      <c r="E85" s="109"/>
      <c r="F85" s="109">
        <v>26</v>
      </c>
      <c r="G85" s="109">
        <v>15</v>
      </c>
      <c r="H85" s="224">
        <v>0.33333333333333331</v>
      </c>
      <c r="I85" s="182">
        <v>1.3333333333333333</v>
      </c>
      <c r="J85" s="182">
        <v>1.6666666666666667</v>
      </c>
      <c r="K85" s="183">
        <v>5.5333333333333332</v>
      </c>
      <c r="L85" s="41"/>
      <c r="M85" s="184" t="s">
        <v>226</v>
      </c>
      <c r="N85" s="109"/>
      <c r="O85" s="109"/>
      <c r="P85" s="109" t="s">
        <v>252</v>
      </c>
      <c r="Q85" s="182" t="s">
        <v>283</v>
      </c>
      <c r="R85" s="109" t="s">
        <v>182</v>
      </c>
      <c r="S85" s="109" t="s">
        <v>249</v>
      </c>
      <c r="T85" s="182"/>
      <c r="U85" s="194" t="s">
        <v>250</v>
      </c>
      <c r="V85" s="41"/>
      <c r="W85" s="180"/>
      <c r="X85" s="187"/>
      <c r="Y85" s="181"/>
      <c r="Z85" s="181"/>
      <c r="AA85" s="181"/>
      <c r="AB85" s="181"/>
      <c r="AC85" s="181"/>
      <c r="AD85" s="185"/>
      <c r="AE85" s="187"/>
      <c r="AF85" s="206"/>
      <c r="AG85" s="185"/>
      <c r="AH85" s="188"/>
      <c r="AI85" s="181"/>
      <c r="AJ85" s="181"/>
      <c r="AK85" s="181"/>
      <c r="AL85" s="181"/>
      <c r="AM85" s="187"/>
      <c r="AN85" s="181"/>
      <c r="AO85" s="181"/>
      <c r="AP85" s="181"/>
      <c r="AQ85" s="186"/>
      <c r="AR85" s="27"/>
      <c r="AS85" s="27"/>
    </row>
    <row r="86" spans="1:45" ht="15" customHeight="1" x14ac:dyDescent="0.2">
      <c r="A86" s="2"/>
      <c r="B86" s="180">
        <v>2006</v>
      </c>
      <c r="C86" s="109" t="s">
        <v>36</v>
      </c>
      <c r="D86" s="181" t="s">
        <v>102</v>
      </c>
      <c r="E86" s="109"/>
      <c r="F86" s="109">
        <v>27</v>
      </c>
      <c r="G86" s="109">
        <v>13</v>
      </c>
      <c r="H86" s="182">
        <v>7.6923076923076927E-2</v>
      </c>
      <c r="I86" s="182">
        <v>1.3076923076923077</v>
      </c>
      <c r="J86" s="182">
        <v>1.3846153846153846</v>
      </c>
      <c r="K86" s="183">
        <v>2.7692307692307692</v>
      </c>
      <c r="L86" s="41"/>
      <c r="M86" s="184" t="s">
        <v>228</v>
      </c>
      <c r="N86" s="109"/>
      <c r="O86" s="109"/>
      <c r="P86" s="109" t="s">
        <v>295</v>
      </c>
      <c r="Q86" s="182" t="s">
        <v>283</v>
      </c>
      <c r="R86" s="109" t="s">
        <v>181</v>
      </c>
      <c r="S86" s="109" t="s">
        <v>274</v>
      </c>
      <c r="T86" s="182"/>
      <c r="U86" s="194" t="s">
        <v>269</v>
      </c>
      <c r="V86" s="41"/>
      <c r="W86" s="180"/>
      <c r="X86" s="187"/>
      <c r="Y86" s="181"/>
      <c r="Z86" s="181"/>
      <c r="AA86" s="181"/>
      <c r="AB86" s="181"/>
      <c r="AC86" s="181"/>
      <c r="AD86" s="181"/>
      <c r="AE86" s="187"/>
      <c r="AF86" s="206"/>
      <c r="AG86" s="185"/>
      <c r="AH86" s="188"/>
      <c r="AI86" s="211" t="s">
        <v>400</v>
      </c>
      <c r="AJ86" s="181"/>
      <c r="AK86" s="181"/>
      <c r="AL86" s="200">
        <v>0</v>
      </c>
      <c r="AM86" s="200">
        <v>0</v>
      </c>
      <c r="AN86" s="200">
        <v>0</v>
      </c>
      <c r="AO86" s="181"/>
      <c r="AP86" s="235">
        <v>0</v>
      </c>
      <c r="AQ86" s="186"/>
      <c r="AR86" s="27"/>
      <c r="AS86" s="27"/>
    </row>
    <row r="87" spans="1:45" ht="15" customHeight="1" x14ac:dyDescent="0.2">
      <c r="A87" s="2"/>
      <c r="B87" s="180">
        <v>2007</v>
      </c>
      <c r="C87" s="109" t="s">
        <v>42</v>
      </c>
      <c r="D87" s="181" t="s">
        <v>102</v>
      </c>
      <c r="E87" s="109"/>
      <c r="F87" s="109">
        <v>28</v>
      </c>
      <c r="G87" s="109">
        <v>7</v>
      </c>
      <c r="H87" s="182">
        <v>0.2857142857142857</v>
      </c>
      <c r="I87" s="224">
        <v>2</v>
      </c>
      <c r="J87" s="224">
        <v>2.2857142857142856</v>
      </c>
      <c r="K87" s="183">
        <v>5</v>
      </c>
      <c r="L87" s="41"/>
      <c r="M87" s="184" t="s">
        <v>230</v>
      </c>
      <c r="N87" s="109"/>
      <c r="O87" s="109"/>
      <c r="P87" s="109" t="s">
        <v>279</v>
      </c>
      <c r="Q87" s="182" t="s">
        <v>284</v>
      </c>
      <c r="R87" s="109" t="s">
        <v>178</v>
      </c>
      <c r="S87" s="109" t="s">
        <v>275</v>
      </c>
      <c r="T87" s="182"/>
      <c r="U87" s="194" t="s">
        <v>251</v>
      </c>
      <c r="V87" s="41"/>
      <c r="W87" s="180"/>
      <c r="X87" s="187"/>
      <c r="Y87" s="181"/>
      <c r="Z87" s="181"/>
      <c r="AA87" s="181"/>
      <c r="AB87" s="181"/>
      <c r="AC87" s="181"/>
      <c r="AD87" s="181"/>
      <c r="AE87" s="187"/>
      <c r="AF87" s="206"/>
      <c r="AG87" s="185"/>
      <c r="AH87" s="188"/>
      <c r="AI87" s="181" t="s">
        <v>392</v>
      </c>
      <c r="AJ87" s="181"/>
      <c r="AK87" s="181"/>
      <c r="AL87" s="200"/>
      <c r="AM87" s="228">
        <v>0</v>
      </c>
      <c r="AN87" s="228">
        <v>0</v>
      </c>
      <c r="AO87" s="181"/>
      <c r="AP87" s="181"/>
      <c r="AQ87" s="186"/>
      <c r="AR87" s="27"/>
      <c r="AS87" s="27"/>
    </row>
    <row r="88" spans="1:45" ht="15" customHeight="1" x14ac:dyDescent="0.2">
      <c r="A88" s="2"/>
      <c r="B88" s="180">
        <v>2008</v>
      </c>
      <c r="C88" s="109" t="s">
        <v>37</v>
      </c>
      <c r="D88" s="181" t="s">
        <v>103</v>
      </c>
      <c r="E88" s="109"/>
      <c r="F88" s="109">
        <v>29</v>
      </c>
      <c r="G88" s="109">
        <v>12</v>
      </c>
      <c r="H88" s="182">
        <v>0.25</v>
      </c>
      <c r="I88" s="182">
        <v>1.3333333333333333</v>
      </c>
      <c r="J88" s="182">
        <v>1.5833333333333333</v>
      </c>
      <c r="K88" s="225">
        <v>5.5</v>
      </c>
      <c r="L88" s="41"/>
      <c r="M88" s="184" t="s">
        <v>232</v>
      </c>
      <c r="N88" s="109"/>
      <c r="O88" s="109"/>
      <c r="P88" s="109" t="s">
        <v>296</v>
      </c>
      <c r="Q88" s="224" t="s">
        <v>285</v>
      </c>
      <c r="R88" s="109" t="s">
        <v>35</v>
      </c>
      <c r="S88" s="109" t="s">
        <v>215</v>
      </c>
      <c r="T88" s="182"/>
      <c r="U88" s="194" t="s">
        <v>267</v>
      </c>
      <c r="V88" s="41"/>
      <c r="W88" s="180"/>
      <c r="X88" s="187"/>
      <c r="Y88" s="181"/>
      <c r="Z88" s="181"/>
      <c r="AA88" s="181"/>
      <c r="AB88" s="181"/>
      <c r="AC88" s="181"/>
      <c r="AD88" s="181"/>
      <c r="AE88" s="187"/>
      <c r="AF88" s="206"/>
      <c r="AG88" s="185"/>
      <c r="AH88" s="188"/>
      <c r="AI88" s="181"/>
      <c r="AJ88" s="181"/>
      <c r="AK88" s="181"/>
      <c r="AL88" s="181"/>
      <c r="AM88" s="187"/>
      <c r="AN88" s="181"/>
      <c r="AO88" s="181"/>
      <c r="AP88" s="181"/>
      <c r="AQ88" s="186"/>
      <c r="AR88" s="27"/>
      <c r="AS88" s="27"/>
    </row>
    <row r="89" spans="1:45" ht="15" customHeight="1" x14ac:dyDescent="0.2">
      <c r="A89" s="2"/>
      <c r="B89" s="180">
        <v>2009</v>
      </c>
      <c r="C89" s="109" t="s">
        <v>38</v>
      </c>
      <c r="D89" s="181" t="s">
        <v>103</v>
      </c>
      <c r="E89" s="109"/>
      <c r="F89" s="109">
        <v>30</v>
      </c>
      <c r="G89" s="109">
        <v>14</v>
      </c>
      <c r="H89" s="182">
        <v>0</v>
      </c>
      <c r="I89" s="182">
        <v>1.3571428571428572</v>
      </c>
      <c r="J89" s="182">
        <v>1.3571428571428572</v>
      </c>
      <c r="K89" s="183">
        <v>4.5</v>
      </c>
      <c r="L89" s="41"/>
      <c r="M89" s="184" t="s">
        <v>234</v>
      </c>
      <c r="N89" s="109"/>
      <c r="O89" s="109"/>
      <c r="P89" s="109" t="s">
        <v>182</v>
      </c>
      <c r="Q89" s="182" t="s">
        <v>286</v>
      </c>
      <c r="R89" s="109" t="s">
        <v>34</v>
      </c>
      <c r="S89" s="109" t="s">
        <v>248</v>
      </c>
      <c r="T89" s="182"/>
      <c r="U89" s="194" t="s">
        <v>268</v>
      </c>
      <c r="V89" s="41"/>
      <c r="W89" s="180"/>
      <c r="X89" s="187"/>
      <c r="Y89" s="181"/>
      <c r="Z89" s="181"/>
      <c r="AA89" s="181"/>
      <c r="AB89" s="181"/>
      <c r="AC89" s="181"/>
      <c r="AD89" s="181"/>
      <c r="AE89" s="187"/>
      <c r="AF89" s="206"/>
      <c r="AG89" s="185"/>
      <c r="AH89" s="188"/>
      <c r="AI89" s="181" t="s">
        <v>7</v>
      </c>
      <c r="AJ89" s="181"/>
      <c r="AK89" s="181"/>
      <c r="AL89" s="181">
        <v>126</v>
      </c>
      <c r="AM89" s="181">
        <v>14</v>
      </c>
      <c r="AN89" s="181">
        <v>155</v>
      </c>
      <c r="AO89" s="181"/>
      <c r="AP89" s="181"/>
      <c r="AQ89" s="186"/>
      <c r="AR89" s="27"/>
      <c r="AS89" s="27"/>
    </row>
    <row r="90" spans="1:45" ht="15" customHeight="1" x14ac:dyDescent="0.2">
      <c r="A90" s="2"/>
      <c r="B90" s="180">
        <v>2010</v>
      </c>
      <c r="C90" s="109" t="s">
        <v>38</v>
      </c>
      <c r="D90" s="181" t="s">
        <v>103</v>
      </c>
      <c r="E90" s="109"/>
      <c r="F90" s="109">
        <v>31</v>
      </c>
      <c r="G90" s="109">
        <v>10</v>
      </c>
      <c r="H90" s="182">
        <v>0</v>
      </c>
      <c r="I90" s="182">
        <v>1.1000000000000001</v>
      </c>
      <c r="J90" s="182">
        <v>1.1000000000000001</v>
      </c>
      <c r="K90" s="183">
        <v>4.3</v>
      </c>
      <c r="L90" s="41"/>
      <c r="M90" s="184" t="s">
        <v>236</v>
      </c>
      <c r="N90" s="109"/>
      <c r="O90" s="109"/>
      <c r="P90" s="109" t="s">
        <v>180</v>
      </c>
      <c r="Q90" s="182" t="s">
        <v>287</v>
      </c>
      <c r="R90" s="109" t="s">
        <v>41</v>
      </c>
      <c r="S90" s="109" t="s">
        <v>179</v>
      </c>
      <c r="T90" s="182"/>
      <c r="U90" s="226" t="s">
        <v>174</v>
      </c>
      <c r="V90" s="41"/>
      <c r="W90" s="180"/>
      <c r="X90" s="181"/>
      <c r="Y90" s="181"/>
      <c r="Z90" s="181"/>
      <c r="AA90" s="181"/>
      <c r="AB90" s="181"/>
      <c r="AC90" s="181"/>
      <c r="AD90" s="181"/>
      <c r="AE90" s="187"/>
      <c r="AF90" s="206"/>
      <c r="AG90" s="185"/>
      <c r="AH90" s="188"/>
      <c r="AI90" s="181" t="s">
        <v>392</v>
      </c>
      <c r="AJ90" s="181"/>
      <c r="AK90" s="181"/>
      <c r="AL90" s="181"/>
      <c r="AM90" s="228">
        <v>0.1111111111111111</v>
      </c>
      <c r="AN90" s="228">
        <v>1.2301587301587302</v>
      </c>
      <c r="AO90" s="181"/>
      <c r="AP90" s="181"/>
      <c r="AQ90" s="186"/>
      <c r="AR90" s="27"/>
      <c r="AS90" s="27"/>
    </row>
    <row r="91" spans="1:45" ht="15" customHeight="1" x14ac:dyDescent="0.2">
      <c r="A91" s="2"/>
      <c r="B91" s="180">
        <v>2011</v>
      </c>
      <c r="C91" s="109" t="s">
        <v>37</v>
      </c>
      <c r="D91" s="181" t="s">
        <v>103</v>
      </c>
      <c r="E91" s="109"/>
      <c r="F91" s="109">
        <v>32</v>
      </c>
      <c r="G91" s="109">
        <v>12</v>
      </c>
      <c r="H91" s="182">
        <v>0</v>
      </c>
      <c r="I91" s="182">
        <v>1.5833333333333333</v>
      </c>
      <c r="J91" s="182">
        <v>1.5833333333333333</v>
      </c>
      <c r="K91" s="183">
        <v>3.9166666666666665</v>
      </c>
      <c r="L91" s="41"/>
      <c r="M91" s="184" t="s">
        <v>238</v>
      </c>
      <c r="N91" s="109"/>
      <c r="O91" s="109"/>
      <c r="P91" s="133" t="s">
        <v>35</v>
      </c>
      <c r="Q91" s="182" t="s">
        <v>288</v>
      </c>
      <c r="R91" s="133" t="s">
        <v>40</v>
      </c>
      <c r="S91" s="133" t="s">
        <v>220</v>
      </c>
      <c r="T91" s="182"/>
      <c r="U91" s="194" t="s">
        <v>174</v>
      </c>
      <c r="V91" s="41"/>
      <c r="W91" s="180"/>
      <c r="X91" s="181"/>
      <c r="Y91" s="181"/>
      <c r="Z91" s="181"/>
      <c r="AA91" s="181"/>
      <c r="AB91" s="181"/>
      <c r="AC91" s="181"/>
      <c r="AD91" s="181"/>
      <c r="AE91" s="187"/>
      <c r="AF91" s="206"/>
      <c r="AG91" s="185"/>
      <c r="AH91" s="188"/>
      <c r="AI91" s="181"/>
      <c r="AJ91" s="181"/>
      <c r="AK91" s="181"/>
      <c r="AL91" s="181"/>
      <c r="AM91" s="187"/>
      <c r="AN91" s="181"/>
      <c r="AO91" s="181"/>
      <c r="AP91" s="181"/>
      <c r="AQ91" s="186"/>
      <c r="AR91" s="27"/>
      <c r="AS91" s="27"/>
    </row>
    <row r="92" spans="1:45" ht="15" customHeight="1" x14ac:dyDescent="0.2">
      <c r="A92" s="2"/>
      <c r="B92" s="180">
        <v>2012</v>
      </c>
      <c r="C92" s="109" t="s">
        <v>35</v>
      </c>
      <c r="D92" s="181" t="s">
        <v>103</v>
      </c>
      <c r="E92" s="109"/>
      <c r="F92" s="109">
        <v>33</v>
      </c>
      <c r="G92" s="109"/>
      <c r="H92" s="182"/>
      <c r="I92" s="182"/>
      <c r="J92" s="182"/>
      <c r="K92" s="183"/>
      <c r="L92" s="41"/>
      <c r="M92" s="184" t="s">
        <v>240</v>
      </c>
      <c r="N92" s="109"/>
      <c r="O92" s="109"/>
      <c r="P92" s="109" t="s">
        <v>100</v>
      </c>
      <c r="Q92" s="182" t="s">
        <v>289</v>
      </c>
      <c r="R92" s="109" t="s">
        <v>42</v>
      </c>
      <c r="S92" s="109" t="s">
        <v>198</v>
      </c>
      <c r="T92" s="182"/>
      <c r="U92" s="194" t="s">
        <v>174</v>
      </c>
      <c r="V92" s="41"/>
      <c r="W92" s="180"/>
      <c r="X92" s="181"/>
      <c r="Y92" s="181"/>
      <c r="Z92" s="181"/>
      <c r="AA92" s="181"/>
      <c r="AB92" s="181"/>
      <c r="AC92" s="181"/>
      <c r="AD92" s="181"/>
      <c r="AE92" s="187"/>
      <c r="AF92" s="206"/>
      <c r="AG92" s="185"/>
      <c r="AH92" s="188"/>
      <c r="AI92" s="181"/>
      <c r="AJ92" s="181"/>
      <c r="AK92" s="181"/>
      <c r="AL92" s="181"/>
      <c r="AM92" s="187"/>
      <c r="AN92" s="181"/>
      <c r="AO92" s="181"/>
      <c r="AP92" s="181"/>
      <c r="AQ92" s="186"/>
      <c r="AR92" s="27"/>
      <c r="AS92" s="27"/>
    </row>
    <row r="93" spans="1:45" ht="15" customHeight="1" x14ac:dyDescent="0.2">
      <c r="A93" s="2"/>
      <c r="B93" s="180">
        <v>2013</v>
      </c>
      <c r="C93" s="109" t="s">
        <v>59</v>
      </c>
      <c r="D93" s="181" t="s">
        <v>103</v>
      </c>
      <c r="E93" s="109"/>
      <c r="F93" s="109">
        <v>34</v>
      </c>
      <c r="G93" s="109"/>
      <c r="H93" s="182"/>
      <c r="I93" s="182"/>
      <c r="J93" s="182"/>
      <c r="K93" s="183"/>
      <c r="L93" s="41"/>
      <c r="M93" s="184" t="s">
        <v>242</v>
      </c>
      <c r="N93" s="109"/>
      <c r="O93" s="109"/>
      <c r="P93" s="109" t="s">
        <v>176</v>
      </c>
      <c r="Q93" s="182" t="s">
        <v>290</v>
      </c>
      <c r="R93" s="109" t="s">
        <v>41</v>
      </c>
      <c r="S93" s="109" t="s">
        <v>174</v>
      </c>
      <c r="T93" s="182"/>
      <c r="U93" s="194" t="s">
        <v>179</v>
      </c>
      <c r="V93" s="41"/>
      <c r="W93" s="196"/>
      <c r="X93" s="181"/>
      <c r="Y93" s="181"/>
      <c r="Z93" s="181"/>
      <c r="AA93" s="181"/>
      <c r="AB93" s="181"/>
      <c r="AC93" s="181"/>
      <c r="AD93" s="181"/>
      <c r="AE93" s="187"/>
      <c r="AF93" s="206"/>
      <c r="AG93" s="185"/>
      <c r="AH93" s="188"/>
      <c r="AI93" s="181"/>
      <c r="AJ93" s="181"/>
      <c r="AK93" s="181"/>
      <c r="AL93" s="181"/>
      <c r="AM93" s="187"/>
      <c r="AN93" s="181"/>
      <c r="AO93" s="181"/>
      <c r="AP93" s="181"/>
      <c r="AQ93" s="186"/>
      <c r="AR93" s="27"/>
      <c r="AS93" s="27"/>
    </row>
    <row r="94" spans="1:45" ht="15" customHeight="1" x14ac:dyDescent="0.2">
      <c r="A94" s="2"/>
      <c r="B94" s="180">
        <v>2014</v>
      </c>
      <c r="C94" s="109" t="s">
        <v>34</v>
      </c>
      <c r="D94" s="181" t="s">
        <v>101</v>
      </c>
      <c r="E94" s="109"/>
      <c r="F94" s="109">
        <v>35</v>
      </c>
      <c r="G94" s="109">
        <v>3</v>
      </c>
      <c r="H94" s="182">
        <v>0</v>
      </c>
      <c r="I94" s="182">
        <v>0</v>
      </c>
      <c r="J94" s="182">
        <v>0</v>
      </c>
      <c r="K94" s="183">
        <v>1</v>
      </c>
      <c r="L94" s="41"/>
      <c r="M94" s="184" t="s">
        <v>244</v>
      </c>
      <c r="N94" s="109"/>
      <c r="O94" s="109"/>
      <c r="P94" s="109" t="s">
        <v>176</v>
      </c>
      <c r="Q94" s="182" t="s">
        <v>284</v>
      </c>
      <c r="R94" s="109" t="s">
        <v>41</v>
      </c>
      <c r="S94" s="109" t="s">
        <v>174</v>
      </c>
      <c r="T94" s="182"/>
      <c r="U94" s="194" t="s">
        <v>179</v>
      </c>
      <c r="V94" s="41"/>
      <c r="W94" s="196"/>
      <c r="X94" s="181"/>
      <c r="Y94" s="181"/>
      <c r="Z94" s="181"/>
      <c r="AA94" s="181"/>
      <c r="AB94" s="181"/>
      <c r="AC94" s="181"/>
      <c r="AD94" s="181"/>
      <c r="AE94" s="187"/>
      <c r="AF94" s="197"/>
      <c r="AG94" s="185"/>
      <c r="AH94" s="188"/>
      <c r="AI94" s="181"/>
      <c r="AJ94" s="181"/>
      <c r="AK94" s="181"/>
      <c r="AL94" s="181"/>
      <c r="AM94" s="187"/>
      <c r="AN94" s="181"/>
      <c r="AO94" s="181"/>
      <c r="AP94" s="181"/>
      <c r="AQ94" s="186"/>
      <c r="AR94" s="27"/>
      <c r="AS94" s="27"/>
    </row>
    <row r="95" spans="1:45" s="12" customFormat="1" ht="15" customHeight="1" x14ac:dyDescent="0.25">
      <c r="A95" s="26"/>
      <c r="B95" s="189"/>
      <c r="C95" s="190"/>
      <c r="D95" s="190"/>
      <c r="E95" s="190"/>
      <c r="F95" s="190"/>
      <c r="G95" s="190"/>
      <c r="H95" s="191"/>
      <c r="I95" s="191"/>
      <c r="J95" s="191"/>
      <c r="K95" s="192"/>
      <c r="L95" s="41"/>
      <c r="M95" s="189"/>
      <c r="N95" s="190"/>
      <c r="O95" s="190"/>
      <c r="P95" s="190"/>
      <c r="Q95" s="190"/>
      <c r="R95" s="190"/>
      <c r="S95" s="190"/>
      <c r="T95" s="190"/>
      <c r="U95" s="192"/>
      <c r="V95" s="41"/>
      <c r="W95" s="189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3"/>
      <c r="AI95" s="190"/>
      <c r="AJ95" s="190"/>
      <c r="AK95" s="190"/>
      <c r="AL95" s="190"/>
      <c r="AM95" s="190"/>
      <c r="AN95" s="190"/>
      <c r="AO95" s="190"/>
      <c r="AP95" s="190"/>
      <c r="AQ95" s="193"/>
      <c r="AR95" s="39"/>
      <c r="AS95" s="42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27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42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42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42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42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42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42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42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42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42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3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3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42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42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4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4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4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4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4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4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45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7"/>
      <c r="AM183" s="27"/>
      <c r="AN183" s="27"/>
      <c r="AO183" s="39"/>
      <c r="AP183" s="39"/>
      <c r="AQ183" s="39"/>
      <c r="AR183" s="42"/>
      <c r="AS183" s="3"/>
    </row>
    <row r="184" spans="1:45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7"/>
      <c r="AM184" s="27"/>
      <c r="AN184" s="27"/>
      <c r="AO184" s="39"/>
      <c r="AP184" s="39"/>
      <c r="AQ184" s="39"/>
      <c r="AR184" s="42"/>
      <c r="AS184" s="3"/>
    </row>
    <row r="185" spans="1:45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1"/>
      <c r="AG185" s="39"/>
      <c r="AH185" s="39"/>
      <c r="AI185" s="39"/>
      <c r="AJ185" s="39"/>
      <c r="AK185" s="39"/>
      <c r="AL185" s="27"/>
      <c r="AM185" s="27"/>
      <c r="AN185" s="27"/>
      <c r="AO185" s="39"/>
      <c r="AP185" s="39"/>
      <c r="AQ185" s="39"/>
      <c r="AR185" s="42"/>
      <c r="AS185" s="3"/>
    </row>
    <row r="186" spans="1:45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1"/>
      <c r="AG186" s="39"/>
      <c r="AH186" s="39"/>
      <c r="AI186" s="39"/>
      <c r="AJ186" s="39"/>
      <c r="AK186" s="39"/>
      <c r="AL186" s="27"/>
      <c r="AM186" s="27"/>
      <c r="AN186" s="27"/>
      <c r="AO186" s="39"/>
      <c r="AP186" s="39"/>
      <c r="AQ186" s="39"/>
      <c r="AR186" s="42"/>
      <c r="AS186" s="3"/>
    </row>
    <row r="187" spans="1:45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1"/>
      <c r="AG187" s="39"/>
      <c r="AH187" s="39"/>
      <c r="AI187" s="39"/>
      <c r="AJ187" s="39"/>
      <c r="AK187" s="39"/>
      <c r="AL187" s="27"/>
      <c r="AM187" s="27"/>
      <c r="AN187" s="27"/>
      <c r="AO187" s="39"/>
      <c r="AP187" s="39"/>
      <c r="AQ187" s="39"/>
      <c r="AR187" s="42"/>
      <c r="AS187" s="3"/>
    </row>
    <row r="188" spans="1:45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1"/>
      <c r="AG188" s="39"/>
      <c r="AH188" s="39"/>
      <c r="AI188" s="39"/>
      <c r="AJ188" s="39"/>
      <c r="AK188" s="39"/>
      <c r="AL188" s="27"/>
      <c r="AM188" s="27"/>
      <c r="AN188" s="27"/>
      <c r="AO188" s="39"/>
      <c r="AP188" s="39"/>
      <c r="AQ188" s="39"/>
      <c r="AR188" s="42"/>
      <c r="AS188" s="3"/>
    </row>
    <row r="189" spans="1:45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1"/>
      <c r="AG189" s="39"/>
      <c r="AH189" s="39"/>
      <c r="AI189" s="39"/>
      <c r="AJ189" s="39"/>
      <c r="AK189" s="39"/>
      <c r="AL189" s="27"/>
      <c r="AM189" s="27"/>
      <c r="AN189" s="27"/>
      <c r="AO189" s="39"/>
      <c r="AP189" s="39"/>
      <c r="AQ189" s="39"/>
      <c r="AR189" s="42"/>
      <c r="AS189" s="3"/>
    </row>
    <row r="190" spans="1:45" s="12" customFormat="1" ht="15" customHeight="1" x14ac:dyDescent="0.25">
      <c r="A190" s="2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1"/>
      <c r="AG190" s="39"/>
      <c r="AH190" s="39"/>
      <c r="AI190" s="39"/>
      <c r="AJ190" s="39"/>
      <c r="AK190" s="39"/>
      <c r="AL190" s="27"/>
      <c r="AM190" s="27"/>
      <c r="AN190" s="27"/>
      <c r="AO190" s="39"/>
      <c r="AP190" s="39"/>
      <c r="AQ190" s="39"/>
      <c r="AR190" s="42"/>
      <c r="AS190" s="3"/>
    </row>
    <row r="191" spans="1:45" s="12" customFormat="1" ht="15" customHeight="1" x14ac:dyDescent="0.25">
      <c r="A191" s="2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1"/>
      <c r="AG191" s="39"/>
      <c r="AH191" s="39"/>
      <c r="AI191" s="39"/>
      <c r="AJ191" s="39"/>
      <c r="AK191" s="39"/>
      <c r="AL191" s="27"/>
      <c r="AM191" s="27"/>
      <c r="AN191" s="27"/>
      <c r="AO191" s="39"/>
      <c r="AP191" s="39"/>
      <c r="AQ191" s="39"/>
      <c r="AR191" s="42"/>
      <c r="AS191" s="3"/>
    </row>
    <row r="192" spans="1:45" s="12" customFormat="1" ht="15" customHeight="1" x14ac:dyDescent="0.25">
      <c r="A192" s="2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1"/>
      <c r="AG192" s="39"/>
      <c r="AH192" s="39"/>
      <c r="AI192" s="39"/>
      <c r="AJ192" s="39"/>
      <c r="AK192" s="39"/>
      <c r="AL192" s="27"/>
      <c r="AM192" s="27"/>
      <c r="AN192" s="27"/>
      <c r="AO192" s="39"/>
      <c r="AP192" s="39"/>
      <c r="AQ192" s="39"/>
      <c r="AR192" s="42"/>
      <c r="AS192" s="3"/>
    </row>
    <row r="193" spans="1:45" s="12" customFormat="1" ht="15" customHeight="1" x14ac:dyDescent="0.25">
      <c r="A193" s="2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1"/>
      <c r="AG193" s="39"/>
      <c r="AH193" s="39"/>
      <c r="AI193" s="39"/>
      <c r="AJ193" s="39"/>
      <c r="AK193" s="39"/>
      <c r="AL193" s="27"/>
      <c r="AM193" s="27"/>
      <c r="AN193" s="27"/>
      <c r="AO193" s="39"/>
      <c r="AP193" s="39"/>
      <c r="AQ193" s="39"/>
      <c r="AR193" s="42"/>
      <c r="AS193" s="3"/>
    </row>
    <row r="194" spans="1:45" s="12" customFormat="1" ht="15" customHeight="1" x14ac:dyDescent="0.25">
      <c r="A194" s="2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1"/>
      <c r="AG194" s="39"/>
      <c r="AH194" s="39"/>
      <c r="AI194" s="39"/>
      <c r="AJ194" s="39"/>
      <c r="AK194" s="39"/>
      <c r="AL194" s="27"/>
      <c r="AM194" s="27"/>
      <c r="AN194" s="27"/>
      <c r="AO194" s="39"/>
      <c r="AP194" s="39"/>
      <c r="AQ194" s="39"/>
      <c r="AR194" s="42"/>
      <c r="AS194" s="3"/>
    </row>
    <row r="195" spans="1:45" s="12" customFormat="1" ht="15" customHeight="1" x14ac:dyDescent="0.25">
      <c r="A195" s="2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1"/>
      <c r="AG195" s="39"/>
      <c r="AH195" s="39"/>
      <c r="AI195" s="39"/>
      <c r="AJ195" s="39"/>
      <c r="AK195" s="39"/>
      <c r="AL195" s="27"/>
      <c r="AM195" s="27"/>
      <c r="AN195" s="27"/>
      <c r="AO195" s="39"/>
      <c r="AP195" s="39"/>
      <c r="AQ195" s="39"/>
      <c r="AR195" s="42"/>
      <c r="AS195" s="3"/>
    </row>
    <row r="196" spans="1:45" s="12" customFormat="1" ht="15" customHeight="1" x14ac:dyDescent="0.25">
      <c r="A196" s="2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1"/>
      <c r="AG196" s="39"/>
      <c r="AH196" s="39"/>
      <c r="AI196" s="39"/>
      <c r="AJ196" s="39"/>
      <c r="AK196" s="39"/>
      <c r="AL196" s="27"/>
      <c r="AM196" s="27"/>
      <c r="AN196" s="27"/>
      <c r="AO196" s="39"/>
      <c r="AP196" s="39"/>
      <c r="AQ196" s="39"/>
      <c r="AR196" s="42"/>
      <c r="AS196" s="3"/>
    </row>
    <row r="197" spans="1:45" s="12" customFormat="1" ht="15" customHeight="1" x14ac:dyDescent="0.25">
      <c r="A197" s="2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1"/>
      <c r="AG197" s="39"/>
      <c r="AH197" s="39"/>
      <c r="AI197" s="39"/>
      <c r="AJ197" s="39"/>
      <c r="AK197" s="39"/>
      <c r="AL197" s="27"/>
      <c r="AM197" s="27"/>
      <c r="AN197" s="27"/>
      <c r="AO197" s="39"/>
      <c r="AP197" s="39"/>
      <c r="AQ197" s="39"/>
      <c r="AR197" s="42"/>
      <c r="AS197" s="3"/>
    </row>
    <row r="198" spans="1:45" s="12" customFormat="1" ht="15" customHeight="1" x14ac:dyDescent="0.25">
      <c r="A198" s="2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1"/>
      <c r="AG198" s="39"/>
      <c r="AH198" s="39"/>
      <c r="AI198" s="39"/>
      <c r="AJ198" s="39"/>
      <c r="AK198" s="39"/>
      <c r="AL198" s="27"/>
      <c r="AM198" s="27"/>
      <c r="AN198" s="27"/>
      <c r="AO198" s="39"/>
      <c r="AP198" s="39"/>
      <c r="AQ198" s="39"/>
      <c r="AR198" s="42"/>
      <c r="AS198" s="3"/>
    </row>
    <row r="199" spans="1:45" s="12" customFormat="1" ht="15" customHeight="1" x14ac:dyDescent="0.25">
      <c r="A199" s="2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1"/>
      <c r="AG199" s="39"/>
      <c r="AH199" s="39"/>
      <c r="AI199" s="39"/>
      <c r="AJ199" s="39"/>
      <c r="AK199" s="39"/>
      <c r="AL199" s="27"/>
      <c r="AM199" s="27"/>
      <c r="AN199" s="27"/>
      <c r="AO199" s="39"/>
      <c r="AP199" s="39"/>
      <c r="AQ199" s="39"/>
      <c r="AR199" s="42"/>
      <c r="AS199" s="3"/>
    </row>
    <row r="200" spans="1:45" s="12" customFormat="1" ht="15" customHeight="1" x14ac:dyDescent="0.25">
      <c r="A200" s="2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1"/>
      <c r="AG200" s="39"/>
      <c r="AH200" s="39"/>
      <c r="AI200" s="39"/>
      <c r="AJ200" s="39"/>
      <c r="AK200" s="39"/>
      <c r="AL200" s="27"/>
      <c r="AM200" s="27"/>
      <c r="AN200" s="27"/>
      <c r="AO200" s="39"/>
      <c r="AP200" s="39"/>
      <c r="AQ200" s="39"/>
      <c r="AR200" s="42"/>
      <c r="AS200" s="3"/>
    </row>
    <row r="201" spans="1:45" s="12" customFormat="1" ht="15" customHeight="1" x14ac:dyDescent="0.25">
      <c r="A201" s="2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1"/>
      <c r="AG201" s="39"/>
      <c r="AH201" s="39"/>
      <c r="AI201" s="39"/>
      <c r="AJ201" s="39"/>
      <c r="AK201" s="39"/>
      <c r="AL201" s="27"/>
      <c r="AM201" s="27"/>
      <c r="AN201" s="27"/>
      <c r="AO201" s="39"/>
      <c r="AP201" s="39"/>
      <c r="AQ201" s="39"/>
      <c r="AR201" s="42"/>
      <c r="AS201" s="3"/>
    </row>
    <row r="202" spans="1:45" s="12" customFormat="1" ht="15" customHeight="1" x14ac:dyDescent="0.25">
      <c r="A202" s="2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1"/>
      <c r="AG202" s="39"/>
      <c r="AH202" s="39"/>
      <c r="AI202" s="39"/>
      <c r="AJ202" s="39"/>
      <c r="AK202" s="39"/>
      <c r="AL202" s="27"/>
      <c r="AM202" s="27"/>
      <c r="AN202" s="27"/>
      <c r="AO202" s="39"/>
      <c r="AP202" s="39"/>
      <c r="AQ202" s="39"/>
      <c r="AR202" s="42"/>
      <c r="AS202" s="3"/>
    </row>
    <row r="203" spans="1:45" s="12" customFormat="1" ht="15" customHeight="1" x14ac:dyDescent="0.25">
      <c r="A203" s="2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1"/>
      <c r="AG203" s="39"/>
      <c r="AH203" s="39"/>
      <c r="AI203" s="39"/>
      <c r="AJ203" s="39"/>
      <c r="AK203" s="39"/>
      <c r="AL203" s="27"/>
      <c r="AM203" s="27"/>
      <c r="AN203" s="27"/>
      <c r="AO203" s="39"/>
      <c r="AP203" s="39"/>
      <c r="AQ203" s="39"/>
      <c r="AR203" s="42"/>
      <c r="AS203" s="3"/>
    </row>
    <row r="204" spans="1:45" s="12" customFormat="1" ht="15" customHeight="1" x14ac:dyDescent="0.25">
      <c r="A204" s="2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41"/>
      <c r="AG204" s="39"/>
      <c r="AH204" s="39"/>
      <c r="AI204" s="39"/>
      <c r="AJ204" s="39"/>
      <c r="AK204" s="39"/>
      <c r="AL204" s="27"/>
      <c r="AM204" s="27"/>
      <c r="AN204" s="27"/>
      <c r="AO204" s="39"/>
      <c r="AP204" s="39"/>
      <c r="AQ204" s="39"/>
      <c r="AR204" s="42"/>
      <c r="AS204" s="3"/>
    </row>
    <row r="205" spans="1:45" s="12" customFormat="1" ht="15" customHeight="1" x14ac:dyDescent="0.25">
      <c r="A205" s="2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41"/>
      <c r="AG205" s="39"/>
      <c r="AH205" s="39"/>
      <c r="AI205" s="39"/>
      <c r="AJ205" s="39"/>
      <c r="AK205" s="39"/>
      <c r="AL205" s="27"/>
      <c r="AM205" s="27"/>
      <c r="AN205" s="27"/>
      <c r="AO205" s="39"/>
      <c r="AP205" s="39"/>
      <c r="AQ205" s="39"/>
      <c r="AR205" s="42"/>
      <c r="AS205" s="3"/>
    </row>
    <row r="206" spans="1:45" s="12" customFormat="1" ht="15" customHeight="1" x14ac:dyDescent="0.25">
      <c r="A206" s="2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41"/>
      <c r="AG206" s="39"/>
      <c r="AH206" s="39"/>
      <c r="AI206" s="39"/>
      <c r="AJ206" s="39"/>
      <c r="AK206" s="39"/>
      <c r="AL206" s="27"/>
      <c r="AM206" s="27"/>
      <c r="AN206" s="27"/>
      <c r="AO206" s="39"/>
      <c r="AP206" s="39"/>
      <c r="AQ206" s="39"/>
      <c r="AR206" s="42"/>
      <c r="AS206" s="3"/>
    </row>
    <row r="207" spans="1:45" s="12" customFormat="1" ht="15" customHeight="1" x14ac:dyDescent="0.25">
      <c r="A207" s="2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41"/>
      <c r="AG207" s="39"/>
      <c r="AH207" s="39"/>
      <c r="AI207" s="39"/>
      <c r="AJ207" s="39"/>
      <c r="AK207" s="39"/>
      <c r="AL207" s="27"/>
      <c r="AM207" s="27"/>
      <c r="AN207" s="27"/>
      <c r="AO207" s="39"/>
      <c r="AP207" s="39"/>
      <c r="AQ207" s="39"/>
      <c r="AR207" s="42"/>
      <c r="AS207" s="3"/>
    </row>
    <row r="208" spans="1:45" s="12" customFormat="1" ht="15" customHeight="1" x14ac:dyDescent="0.25">
      <c r="A208" s="2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41"/>
      <c r="AG208" s="39"/>
      <c r="AH208" s="39"/>
      <c r="AI208" s="39"/>
      <c r="AJ208" s="39"/>
      <c r="AK208" s="39"/>
      <c r="AL208" s="27"/>
      <c r="AM208" s="27"/>
      <c r="AN208" s="27"/>
      <c r="AO208" s="39"/>
      <c r="AP208" s="39"/>
      <c r="AQ208" s="39"/>
      <c r="AR208" s="42"/>
      <c r="AS208" s="3"/>
    </row>
    <row r="209" spans="1:45" s="12" customFormat="1" ht="15" customHeight="1" x14ac:dyDescent="0.25">
      <c r="A209" s="2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41"/>
      <c r="AG209" s="39"/>
      <c r="AH209" s="39"/>
      <c r="AI209" s="39"/>
      <c r="AJ209" s="39"/>
      <c r="AK209" s="39"/>
      <c r="AL209" s="27"/>
      <c r="AM209" s="27"/>
      <c r="AN209" s="27"/>
      <c r="AO209" s="39"/>
      <c r="AP209" s="39"/>
      <c r="AQ209" s="39"/>
      <c r="AR209" s="42"/>
      <c r="AS209" s="3"/>
    </row>
    <row r="210" spans="1:45" s="12" customFormat="1" ht="15" customHeight="1" x14ac:dyDescent="0.25">
      <c r="A210" s="2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41"/>
      <c r="AG210" s="39"/>
      <c r="AH210" s="39"/>
      <c r="AI210" s="39"/>
      <c r="AJ210" s="39"/>
      <c r="AK210" s="39"/>
      <c r="AL210" s="27"/>
      <c r="AM210" s="27"/>
      <c r="AN210" s="27"/>
      <c r="AO210" s="39"/>
      <c r="AP210" s="39"/>
      <c r="AQ210" s="39"/>
      <c r="AR210" s="42"/>
      <c r="AS210" s="3"/>
    </row>
    <row r="211" spans="1:45" s="12" customFormat="1" ht="15" customHeight="1" x14ac:dyDescent="0.25">
      <c r="A211" s="2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41"/>
      <c r="AG211" s="39"/>
      <c r="AH211" s="39"/>
      <c r="AI211" s="39"/>
      <c r="AJ211" s="39"/>
      <c r="AK211" s="39"/>
      <c r="AL211" s="27"/>
      <c r="AM211" s="27"/>
      <c r="AN211" s="27"/>
      <c r="AO211" s="39"/>
      <c r="AP211" s="39"/>
      <c r="AQ211" s="39"/>
      <c r="AR211" s="42"/>
      <c r="AS211" s="3"/>
    </row>
    <row r="212" spans="1:45" s="12" customFormat="1" ht="15" customHeight="1" x14ac:dyDescent="0.25">
      <c r="A212" s="2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41"/>
      <c r="AG212" s="39"/>
      <c r="AH212" s="39"/>
      <c r="AI212" s="39"/>
      <c r="AJ212" s="39"/>
      <c r="AK212" s="39"/>
      <c r="AL212" s="27"/>
      <c r="AM212" s="27"/>
      <c r="AN212" s="27"/>
      <c r="AO212" s="39"/>
      <c r="AP212" s="39"/>
      <c r="AQ212" s="39"/>
      <c r="AR212" s="42"/>
      <c r="AS212" s="3"/>
    </row>
    <row r="213" spans="1:45" s="12" customFormat="1" ht="15" customHeight="1" x14ac:dyDescent="0.25">
      <c r="A213" s="2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41"/>
      <c r="AG213" s="39"/>
      <c r="AH213" s="39"/>
      <c r="AI213" s="39"/>
      <c r="AJ213" s="39"/>
      <c r="AK213" s="39"/>
      <c r="AL213" s="27"/>
      <c r="AM213" s="27"/>
      <c r="AN213" s="27"/>
      <c r="AO213" s="39"/>
      <c r="AP213" s="39"/>
      <c r="AQ213" s="39"/>
      <c r="AR213" s="42"/>
      <c r="AS213" s="3"/>
    </row>
    <row r="214" spans="1:45" s="12" customFormat="1" ht="15" customHeight="1" x14ac:dyDescent="0.25">
      <c r="A214" s="2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41"/>
      <c r="AG214" s="39"/>
      <c r="AH214" s="39"/>
      <c r="AI214" s="39"/>
      <c r="AJ214" s="39"/>
      <c r="AK214" s="39"/>
      <c r="AL214" s="27"/>
      <c r="AM214" s="27"/>
      <c r="AN214" s="27"/>
      <c r="AO214" s="39"/>
      <c r="AP214" s="39"/>
      <c r="AQ214" s="39"/>
      <c r="AR214" s="42"/>
      <c r="AS214" s="3"/>
    </row>
    <row r="215" spans="1:45" s="12" customFormat="1" ht="15" customHeight="1" x14ac:dyDescent="0.25">
      <c r="A215" s="2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41"/>
      <c r="AG215" s="39"/>
      <c r="AH215" s="39"/>
      <c r="AI215" s="39"/>
      <c r="AJ215" s="39"/>
      <c r="AK215" s="39"/>
      <c r="AL215" s="27"/>
      <c r="AM215" s="27"/>
      <c r="AN215" s="27"/>
      <c r="AO215" s="39"/>
      <c r="AP215" s="39"/>
      <c r="AQ215" s="39"/>
      <c r="AR215" s="42"/>
      <c r="AS215" s="3"/>
    </row>
    <row r="216" spans="1:45" s="12" customFormat="1" ht="15" customHeight="1" x14ac:dyDescent="0.25">
      <c r="A216" s="2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41"/>
      <c r="AG216" s="39"/>
      <c r="AH216" s="39"/>
      <c r="AI216" s="39"/>
      <c r="AJ216" s="39"/>
      <c r="AK216" s="39"/>
      <c r="AL216" s="27"/>
      <c r="AM216" s="27"/>
      <c r="AN216" s="27"/>
      <c r="AO216" s="39"/>
      <c r="AP216" s="39"/>
      <c r="AQ216" s="39"/>
      <c r="AR216" s="42"/>
      <c r="AS216" s="3"/>
    </row>
    <row r="217" spans="1:45" s="12" customFormat="1" ht="15" customHeight="1" x14ac:dyDescent="0.25">
      <c r="A217" s="2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41"/>
      <c r="AG217" s="39"/>
      <c r="AH217" s="39"/>
      <c r="AI217" s="39"/>
      <c r="AJ217" s="39"/>
      <c r="AK217" s="39"/>
      <c r="AL217" s="27"/>
      <c r="AM217" s="27"/>
      <c r="AN217" s="27"/>
      <c r="AO217" s="39"/>
      <c r="AP217" s="39"/>
      <c r="AQ217" s="39"/>
      <c r="AR217" s="42"/>
      <c r="AS217" s="3"/>
    </row>
    <row r="218" spans="1:45" s="12" customFormat="1" ht="15" customHeight="1" x14ac:dyDescent="0.25">
      <c r="A218" s="2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41"/>
      <c r="AG218" s="39"/>
      <c r="AH218" s="39"/>
      <c r="AI218" s="39"/>
      <c r="AJ218" s="39"/>
      <c r="AK218" s="39"/>
      <c r="AL218" s="27"/>
      <c r="AM218" s="27"/>
      <c r="AN218" s="27"/>
      <c r="AO218" s="39"/>
      <c r="AP218" s="39"/>
      <c r="AQ218" s="39"/>
      <c r="AR218" s="42"/>
      <c r="AS218" s="3"/>
    </row>
    <row r="219" spans="1:45" s="12" customFormat="1" ht="15" customHeight="1" x14ac:dyDescent="0.25">
      <c r="A219" s="2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41"/>
      <c r="AG219" s="39"/>
      <c r="AH219" s="39"/>
      <c r="AI219" s="39"/>
      <c r="AJ219" s="39"/>
      <c r="AK219" s="39"/>
      <c r="AL219" s="27"/>
      <c r="AM219" s="27"/>
      <c r="AN219" s="27"/>
      <c r="AO219" s="39"/>
      <c r="AP219" s="39"/>
      <c r="AQ219" s="39"/>
      <c r="AR219" s="42"/>
      <c r="AS219" s="3"/>
    </row>
    <row r="220" spans="1:45" s="12" customFormat="1" ht="15" customHeight="1" x14ac:dyDescent="0.25">
      <c r="A220" s="2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41"/>
      <c r="AG220" s="39"/>
      <c r="AH220" s="39"/>
      <c r="AI220" s="39"/>
      <c r="AJ220" s="39"/>
      <c r="AK220" s="39"/>
      <c r="AL220" s="27"/>
      <c r="AM220" s="27"/>
      <c r="AN220" s="27"/>
      <c r="AO220" s="39"/>
      <c r="AP220" s="39"/>
      <c r="AQ220" s="39"/>
      <c r="AR220" s="42"/>
      <c r="AS220" s="3"/>
    </row>
  </sheetData>
  <sortState ref="M64:O67">
    <sortCondition descending="1" ref="M6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9" t="s">
        <v>96</v>
      </c>
      <c r="C1" s="6"/>
      <c r="D1" s="7"/>
      <c r="E1" s="8" t="s">
        <v>97</v>
      </c>
      <c r="F1" s="155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55"/>
      <c r="AB1" s="155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2" t="s">
        <v>83</v>
      </c>
      <c r="C2" s="71"/>
      <c r="D2" s="156"/>
      <c r="E2" s="16" t="s">
        <v>13</v>
      </c>
      <c r="F2" s="17"/>
      <c r="G2" s="17"/>
      <c r="H2" s="17"/>
      <c r="I2" s="23"/>
      <c r="J2" s="18"/>
      <c r="K2" s="90"/>
      <c r="L2" s="25" t="s">
        <v>188</v>
      </c>
      <c r="M2" s="17"/>
      <c r="N2" s="17"/>
      <c r="O2" s="24"/>
      <c r="P2" s="22"/>
      <c r="Q2" s="25" t="s">
        <v>189</v>
      </c>
      <c r="R2" s="17"/>
      <c r="S2" s="17"/>
      <c r="T2" s="17"/>
      <c r="U2" s="23"/>
      <c r="V2" s="24"/>
      <c r="W2" s="22"/>
      <c r="X2" s="157" t="s">
        <v>190</v>
      </c>
      <c r="Y2" s="158"/>
      <c r="Z2" s="159"/>
      <c r="AA2" s="16" t="s">
        <v>13</v>
      </c>
      <c r="AB2" s="17"/>
      <c r="AC2" s="17"/>
      <c r="AD2" s="17"/>
      <c r="AE2" s="23"/>
      <c r="AF2" s="18"/>
      <c r="AG2" s="90"/>
      <c r="AH2" s="25" t="s">
        <v>191</v>
      </c>
      <c r="AI2" s="17"/>
      <c r="AJ2" s="17"/>
      <c r="AK2" s="24"/>
      <c r="AL2" s="22"/>
      <c r="AM2" s="25" t="s">
        <v>189</v>
      </c>
      <c r="AN2" s="17"/>
      <c r="AO2" s="17"/>
      <c r="AP2" s="17"/>
      <c r="AQ2" s="23"/>
      <c r="AR2" s="24"/>
      <c r="AS2" s="160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60"/>
      <c r="L3" s="21" t="s">
        <v>5</v>
      </c>
      <c r="M3" s="21" t="s">
        <v>6</v>
      </c>
      <c r="N3" s="21" t="s">
        <v>58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60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60"/>
      <c r="AH3" s="21" t="s">
        <v>5</v>
      </c>
      <c r="AI3" s="21" t="s">
        <v>6</v>
      </c>
      <c r="AJ3" s="21" t="s">
        <v>58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60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>
        <v>2015</v>
      </c>
      <c r="C4" s="32" t="s">
        <v>40</v>
      </c>
      <c r="D4" s="35" t="s">
        <v>104</v>
      </c>
      <c r="E4" s="28">
        <v>1</v>
      </c>
      <c r="F4" s="28">
        <v>0</v>
      </c>
      <c r="G4" s="28">
        <v>0</v>
      </c>
      <c r="H4" s="29">
        <v>0</v>
      </c>
      <c r="I4" s="28">
        <v>0</v>
      </c>
      <c r="J4" s="33">
        <v>0</v>
      </c>
      <c r="K4" s="31">
        <v>4</v>
      </c>
      <c r="L4" s="77"/>
      <c r="M4" s="21"/>
      <c r="N4" s="21"/>
      <c r="O4" s="21"/>
      <c r="P4" s="27"/>
      <c r="Q4" s="28"/>
      <c r="R4" s="28"/>
      <c r="S4" s="29"/>
      <c r="T4" s="28"/>
      <c r="U4" s="28"/>
      <c r="V4" s="161"/>
      <c r="W4" s="31"/>
      <c r="X4" s="28"/>
      <c r="Y4" s="32"/>
      <c r="Z4" s="35"/>
      <c r="AA4" s="28"/>
      <c r="AB4" s="28"/>
      <c r="AC4" s="28"/>
      <c r="AD4" s="29"/>
      <c r="AE4" s="28"/>
      <c r="AF4" s="33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62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/>
      <c r="C5" s="32"/>
      <c r="D5" s="35"/>
      <c r="E5" s="28"/>
      <c r="F5" s="28"/>
      <c r="G5" s="28"/>
      <c r="H5" s="29"/>
      <c r="I5" s="28"/>
      <c r="J5" s="33"/>
      <c r="K5" s="31"/>
      <c r="L5" s="77"/>
      <c r="M5" s="21"/>
      <c r="N5" s="21"/>
      <c r="O5" s="21"/>
      <c r="P5" s="27"/>
      <c r="Q5" s="28"/>
      <c r="R5" s="28"/>
      <c r="S5" s="29"/>
      <c r="T5" s="28"/>
      <c r="U5" s="28"/>
      <c r="V5" s="161"/>
      <c r="W5" s="31"/>
      <c r="X5" s="28"/>
      <c r="Y5" s="32"/>
      <c r="Z5" s="35"/>
      <c r="AA5" s="28"/>
      <c r="AB5" s="28"/>
      <c r="AC5" s="28"/>
      <c r="AD5" s="29"/>
      <c r="AE5" s="28"/>
      <c r="AF5" s="33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62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/>
      <c r="C6" s="32"/>
      <c r="D6" s="35"/>
      <c r="E6" s="28"/>
      <c r="F6" s="28"/>
      <c r="G6" s="28"/>
      <c r="H6" s="29"/>
      <c r="I6" s="28"/>
      <c r="J6" s="33"/>
      <c r="K6" s="31"/>
      <c r="L6" s="77"/>
      <c r="M6" s="21"/>
      <c r="N6" s="21"/>
      <c r="O6" s="21"/>
      <c r="P6" s="27"/>
      <c r="Q6" s="28"/>
      <c r="R6" s="28"/>
      <c r="S6" s="29"/>
      <c r="T6" s="28"/>
      <c r="U6" s="28"/>
      <c r="V6" s="161"/>
      <c r="W6" s="31"/>
      <c r="X6" s="28">
        <v>2017</v>
      </c>
      <c r="Y6" s="28" t="s">
        <v>36</v>
      </c>
      <c r="Z6" s="35" t="s">
        <v>171</v>
      </c>
      <c r="AA6" s="28">
        <v>11</v>
      </c>
      <c r="AB6" s="28">
        <v>2</v>
      </c>
      <c r="AC6" s="28">
        <v>15</v>
      </c>
      <c r="AD6" s="28">
        <v>25</v>
      </c>
      <c r="AE6" s="28">
        <v>95</v>
      </c>
      <c r="AF6" s="30">
        <v>0.77229999999999999</v>
      </c>
      <c r="AG6" s="27">
        <v>123</v>
      </c>
      <c r="AH6" s="19"/>
      <c r="AI6" s="19"/>
      <c r="AJ6" s="19"/>
      <c r="AK6" s="28" t="s">
        <v>36</v>
      </c>
      <c r="AL6" s="27"/>
      <c r="AM6" s="28">
        <v>1</v>
      </c>
      <c r="AN6" s="28">
        <v>0</v>
      </c>
      <c r="AO6" s="28">
        <v>1</v>
      </c>
      <c r="AP6" s="28">
        <v>4</v>
      </c>
      <c r="AQ6" s="28">
        <v>4</v>
      </c>
      <c r="AR6" s="162">
        <v>0.66659999999999997</v>
      </c>
      <c r="AS6" s="1">
        <v>6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/>
      <c r="C7" s="32"/>
      <c r="D7" s="35"/>
      <c r="E7" s="28"/>
      <c r="F7" s="28"/>
      <c r="G7" s="28"/>
      <c r="H7" s="29"/>
      <c r="I7" s="28"/>
      <c r="J7" s="33"/>
      <c r="K7" s="31"/>
      <c r="L7" s="77"/>
      <c r="M7" s="21"/>
      <c r="N7" s="21"/>
      <c r="O7" s="21"/>
      <c r="P7" s="27"/>
      <c r="Q7" s="28"/>
      <c r="R7" s="28"/>
      <c r="S7" s="29"/>
      <c r="T7" s="28"/>
      <c r="U7" s="28"/>
      <c r="V7" s="161"/>
      <c r="W7" s="31"/>
      <c r="X7" s="28">
        <v>2018</v>
      </c>
      <c r="Y7" s="28" t="s">
        <v>37</v>
      </c>
      <c r="Z7" s="35" t="s">
        <v>171</v>
      </c>
      <c r="AA7" s="28"/>
      <c r="AB7" s="28"/>
      <c r="AC7" s="28"/>
      <c r="AD7" s="28"/>
      <c r="AE7" s="28"/>
      <c r="AF7" s="30"/>
      <c r="AG7" s="27"/>
      <c r="AH7" s="21"/>
      <c r="AI7" s="21"/>
      <c r="AJ7" s="21"/>
      <c r="AK7" s="21"/>
      <c r="AL7" s="27"/>
      <c r="AM7" s="28">
        <v>2</v>
      </c>
      <c r="AN7" s="28">
        <v>0</v>
      </c>
      <c r="AO7" s="28">
        <v>0</v>
      </c>
      <c r="AP7" s="28">
        <v>3</v>
      </c>
      <c r="AQ7" s="28">
        <v>8</v>
      </c>
      <c r="AR7" s="161">
        <v>0.5333</v>
      </c>
      <c r="AS7" s="27">
        <v>15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8"/>
      <c r="C8" s="32"/>
      <c r="D8" s="35"/>
      <c r="E8" s="28"/>
      <c r="F8" s="28"/>
      <c r="G8" s="28"/>
      <c r="H8" s="29"/>
      <c r="I8" s="28"/>
      <c r="J8" s="33"/>
      <c r="K8" s="31"/>
      <c r="L8" s="77"/>
      <c r="M8" s="21"/>
      <c r="N8" s="21"/>
      <c r="O8" s="21"/>
      <c r="P8" s="27"/>
      <c r="Q8" s="28"/>
      <c r="R8" s="28"/>
      <c r="S8" s="29"/>
      <c r="T8" s="28"/>
      <c r="U8" s="28"/>
      <c r="V8" s="161"/>
      <c r="W8" s="31"/>
      <c r="X8" s="28">
        <v>2019</v>
      </c>
      <c r="Y8" s="28" t="s">
        <v>37</v>
      </c>
      <c r="Z8" s="35" t="s">
        <v>197</v>
      </c>
      <c r="AA8" s="28">
        <v>2</v>
      </c>
      <c r="AB8" s="28">
        <v>0</v>
      </c>
      <c r="AC8" s="28">
        <v>2</v>
      </c>
      <c r="AD8" s="28">
        <v>3</v>
      </c>
      <c r="AE8" s="28">
        <v>10</v>
      </c>
      <c r="AF8" s="30">
        <v>0.625</v>
      </c>
      <c r="AG8" s="31">
        <v>16</v>
      </c>
      <c r="AH8" s="77"/>
      <c r="AI8" s="21"/>
      <c r="AJ8" s="21"/>
      <c r="AK8" s="21"/>
      <c r="AM8" s="28"/>
      <c r="AN8" s="28"/>
      <c r="AO8" s="29"/>
      <c r="AP8" s="28"/>
      <c r="AQ8" s="28"/>
      <c r="AR8" s="162"/>
      <c r="AS8" s="31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ht="14.25" x14ac:dyDescent="0.2">
      <c r="A9" s="39"/>
      <c r="B9" s="66" t="s">
        <v>192</v>
      </c>
      <c r="C9" s="67"/>
      <c r="D9" s="65"/>
      <c r="E9" s="68">
        <f>SUM(E4:E8)</f>
        <v>1</v>
      </c>
      <c r="F9" s="68">
        <f>SUM(F4:F8)</f>
        <v>0</v>
      </c>
      <c r="G9" s="68">
        <f>SUM(G4:G8)</f>
        <v>0</v>
      </c>
      <c r="H9" s="68">
        <f>SUM(H4:H8)</f>
        <v>0</v>
      </c>
      <c r="I9" s="68">
        <f>SUM(I4:I8)</f>
        <v>0</v>
      </c>
      <c r="J9" s="163">
        <v>0</v>
      </c>
      <c r="K9" s="90">
        <f>SUM(K4:K8)</f>
        <v>4</v>
      </c>
      <c r="L9" s="25"/>
      <c r="M9" s="23"/>
      <c r="N9" s="96"/>
      <c r="O9" s="97"/>
      <c r="P9" s="27"/>
      <c r="Q9" s="68">
        <f>SUM(Q4:Q8)</f>
        <v>0</v>
      </c>
      <c r="R9" s="68">
        <f>SUM(R4:R8)</f>
        <v>0</v>
      </c>
      <c r="S9" s="68">
        <f>SUM(S4:S8)</f>
        <v>0</v>
      </c>
      <c r="T9" s="68">
        <f>SUM(T4:T8)</f>
        <v>0</v>
      </c>
      <c r="U9" s="68">
        <f>SUM(U4:U8)</f>
        <v>0</v>
      </c>
      <c r="V9" s="37">
        <v>0</v>
      </c>
      <c r="W9" s="90">
        <f>SUM(W4:W8)</f>
        <v>0</v>
      </c>
      <c r="X9" s="19" t="s">
        <v>192</v>
      </c>
      <c r="Y9" s="20"/>
      <c r="Z9" s="18"/>
      <c r="AA9" s="68">
        <f>SUM(AA4:AA8)</f>
        <v>13</v>
      </c>
      <c r="AB9" s="68">
        <f>SUM(AB4:AB8)</f>
        <v>2</v>
      </c>
      <c r="AC9" s="68">
        <f>SUM(AC4:AC8)</f>
        <v>17</v>
      </c>
      <c r="AD9" s="68">
        <f>SUM(AD4:AD8)</f>
        <v>28</v>
      </c>
      <c r="AE9" s="68">
        <f>SUM(AE4:AE8)</f>
        <v>105</v>
      </c>
      <c r="AF9" s="163">
        <f>PRODUCT(AE9/AG9)</f>
        <v>0.75539568345323738</v>
      </c>
      <c r="AG9" s="90">
        <f>SUM(AG4:AG8)</f>
        <v>139</v>
      </c>
      <c r="AH9" s="25"/>
      <c r="AI9" s="23"/>
      <c r="AJ9" s="96"/>
      <c r="AK9" s="97"/>
      <c r="AL9" s="27"/>
      <c r="AM9" s="68">
        <f>SUM(AM4:AM8)</f>
        <v>3</v>
      </c>
      <c r="AN9" s="68">
        <f>SUM(AN4:AN8)</f>
        <v>0</v>
      </c>
      <c r="AO9" s="68">
        <f>SUM(AO4:AO8)</f>
        <v>1</v>
      </c>
      <c r="AP9" s="68">
        <f>SUM(AP4:AP8)</f>
        <v>7</v>
      </c>
      <c r="AQ9" s="68">
        <f>SUM(AQ4:AQ8)</f>
        <v>12</v>
      </c>
      <c r="AR9" s="163">
        <f>PRODUCT(AQ9/AS9)</f>
        <v>0.5714285714285714</v>
      </c>
      <c r="AS9" s="160">
        <f>SUM(AS4:AS8)</f>
        <v>21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40"/>
      <c r="K10" s="31"/>
      <c r="L10" s="27"/>
      <c r="M10" s="27"/>
      <c r="N10" s="27"/>
      <c r="O10" s="27"/>
      <c r="P10" s="39"/>
      <c r="Q10" s="39"/>
      <c r="R10" s="41"/>
      <c r="S10" s="39"/>
      <c r="T10" s="39"/>
      <c r="U10" s="27"/>
      <c r="V10" s="27"/>
      <c r="W10" s="31"/>
      <c r="X10" s="39"/>
      <c r="Y10" s="39"/>
      <c r="Z10" s="39"/>
      <c r="AA10" s="39"/>
      <c r="AB10" s="39"/>
      <c r="AC10" s="39"/>
      <c r="AD10" s="39"/>
      <c r="AE10" s="39"/>
      <c r="AF10" s="40"/>
      <c r="AG10" s="31"/>
      <c r="AH10" s="27"/>
      <c r="AI10" s="27"/>
      <c r="AJ10" s="27"/>
      <c r="AK10" s="27"/>
      <c r="AL10" s="39"/>
      <c r="AM10" s="39"/>
      <c r="AN10" s="41"/>
      <c r="AO10" s="39"/>
      <c r="AP10" s="39"/>
      <c r="AQ10" s="27"/>
      <c r="AR10" s="27"/>
      <c r="AS10" s="3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64" t="s">
        <v>193</v>
      </c>
      <c r="C11" s="165"/>
      <c r="D11" s="166"/>
      <c r="E11" s="18" t="s">
        <v>3</v>
      </c>
      <c r="F11" s="21" t="s">
        <v>8</v>
      </c>
      <c r="G11" s="18" t="s">
        <v>5</v>
      </c>
      <c r="H11" s="21" t="s">
        <v>6</v>
      </c>
      <c r="I11" s="21" t="s">
        <v>17</v>
      </c>
      <c r="J11" s="21" t="s">
        <v>22</v>
      </c>
      <c r="K11" s="27"/>
      <c r="L11" s="21" t="s">
        <v>27</v>
      </c>
      <c r="M11" s="21" t="s">
        <v>28</v>
      </c>
      <c r="N11" s="21" t="s">
        <v>194</v>
      </c>
      <c r="O11" s="21" t="s">
        <v>195</v>
      </c>
      <c r="Q11" s="41"/>
      <c r="R11" s="41" t="s">
        <v>43</v>
      </c>
      <c r="S11" s="41"/>
      <c r="T11" s="39" t="s">
        <v>116</v>
      </c>
      <c r="U11" s="27"/>
      <c r="V11" s="31"/>
      <c r="W11" s="31"/>
      <c r="X11" s="167"/>
      <c r="Y11" s="167"/>
      <c r="Z11" s="167"/>
      <c r="AA11" s="167"/>
      <c r="AB11" s="167"/>
      <c r="AC11" s="41"/>
      <c r="AD11" s="41"/>
      <c r="AE11" s="41"/>
      <c r="AF11" s="39"/>
      <c r="AG11" s="39"/>
      <c r="AH11" s="39"/>
      <c r="AI11" s="39"/>
      <c r="AJ11" s="39"/>
      <c r="AK11" s="39"/>
      <c r="AM11" s="31"/>
      <c r="AN11" s="167"/>
      <c r="AO11" s="167"/>
      <c r="AP11" s="167"/>
      <c r="AQ11" s="167"/>
      <c r="AR11" s="167"/>
      <c r="AS11" s="167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44" t="s">
        <v>12</v>
      </c>
      <c r="C12" s="15"/>
      <c r="D12" s="46"/>
      <c r="E12" s="168">
        <v>592</v>
      </c>
      <c r="F12" s="168">
        <v>23</v>
      </c>
      <c r="G12" s="168">
        <v>63</v>
      </c>
      <c r="H12" s="168">
        <v>652</v>
      </c>
      <c r="I12" s="168">
        <v>2250</v>
      </c>
      <c r="J12" s="169">
        <v>0.57499999999999996</v>
      </c>
      <c r="K12" s="39">
        <f>PRODUCT(I12/J12)</f>
        <v>3913.04347826087</v>
      </c>
      <c r="L12" s="170">
        <f>PRODUCT((F12+G12)/E12)</f>
        <v>0.14527027027027026</v>
      </c>
      <c r="M12" s="170">
        <f>PRODUCT(H12/E12)</f>
        <v>1.1013513513513513</v>
      </c>
      <c r="N12" s="170">
        <f>PRODUCT((F12+G12+H12)/E12)</f>
        <v>1.2466216216216217</v>
      </c>
      <c r="O12" s="170">
        <f>PRODUCT(I12/E12)</f>
        <v>3.8006756756756759</v>
      </c>
      <c r="Q12" s="41"/>
      <c r="R12" s="41"/>
      <c r="S12" s="41"/>
      <c r="T12" s="39" t="s">
        <v>118</v>
      </c>
      <c r="U12" s="39"/>
      <c r="V12" s="39"/>
      <c r="W12" s="39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9"/>
      <c r="AL12" s="39"/>
      <c r="AM12" s="39"/>
      <c r="AN12" s="41"/>
      <c r="AO12" s="41"/>
      <c r="AP12" s="41"/>
      <c r="AQ12" s="41"/>
      <c r="AR12" s="41"/>
      <c r="AS12" s="41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71" t="s">
        <v>83</v>
      </c>
      <c r="C13" s="172"/>
      <c r="D13" s="173"/>
      <c r="E13" s="168">
        <f>PRODUCT(E9+Q9)</f>
        <v>1</v>
      </c>
      <c r="F13" s="168">
        <f>PRODUCT(F9+R9)</f>
        <v>0</v>
      </c>
      <c r="G13" s="168">
        <f>PRODUCT(G9+S9)</f>
        <v>0</v>
      </c>
      <c r="H13" s="168">
        <f>PRODUCT(H9+T9)</f>
        <v>0</v>
      </c>
      <c r="I13" s="168">
        <f>PRODUCT(I9+U9)</f>
        <v>0</v>
      </c>
      <c r="J13" s="169">
        <f>PRODUCT(I13/K13)</f>
        <v>0</v>
      </c>
      <c r="K13" s="39">
        <f>PRODUCT(K9+W9)</f>
        <v>4</v>
      </c>
      <c r="L13" s="170">
        <f>PRODUCT((F13+G13)/E13)</f>
        <v>0</v>
      </c>
      <c r="M13" s="170">
        <f>PRODUCT(H13/E13)</f>
        <v>0</v>
      </c>
      <c r="N13" s="170">
        <f>PRODUCT((F13+G13+H13)/E13)</f>
        <v>0</v>
      </c>
      <c r="O13" s="170">
        <f>PRODUCT(I13/E13)</f>
        <v>0</v>
      </c>
      <c r="Q13" s="41"/>
      <c r="R13" s="41"/>
      <c r="S13" s="41"/>
      <c r="T13" s="39" t="s">
        <v>119</v>
      </c>
      <c r="U13" s="39"/>
      <c r="V13" s="39"/>
      <c r="W13" s="39"/>
      <c r="X13" s="39"/>
      <c r="Y13" s="39"/>
      <c r="Z13" s="39"/>
      <c r="AA13" s="39"/>
      <c r="AB13" s="39"/>
      <c r="AC13" s="41"/>
      <c r="AD13" s="41"/>
      <c r="AE13" s="41"/>
      <c r="AF13" s="41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53" t="s">
        <v>190</v>
      </c>
      <c r="C14" s="150"/>
      <c r="D14" s="151"/>
      <c r="E14" s="168">
        <f>PRODUCT(AA9+AM9)</f>
        <v>16</v>
      </c>
      <c r="F14" s="168">
        <f>PRODUCT(AB9+AN9)</f>
        <v>2</v>
      </c>
      <c r="G14" s="168">
        <f>PRODUCT(AC9+AO9)</f>
        <v>18</v>
      </c>
      <c r="H14" s="168">
        <f>PRODUCT(AD9+AP9)</f>
        <v>35</v>
      </c>
      <c r="I14" s="168">
        <f>PRODUCT(AE9+AQ9)</f>
        <v>117</v>
      </c>
      <c r="J14" s="169">
        <f>PRODUCT(I14/K14)</f>
        <v>0.73124999999999996</v>
      </c>
      <c r="K14" s="27">
        <f>PRODUCT(AG9+AS9)</f>
        <v>160</v>
      </c>
      <c r="L14" s="170">
        <f>PRODUCT((F14+G14)/E14)</f>
        <v>1.25</v>
      </c>
      <c r="M14" s="170">
        <f>PRODUCT(H14/E14)</f>
        <v>2.1875</v>
      </c>
      <c r="N14" s="170">
        <f>PRODUCT((F14+G14+H14)/E14)</f>
        <v>3.4375</v>
      </c>
      <c r="O14" s="170">
        <f>PRODUCT(I14/E14)</f>
        <v>7.3125</v>
      </c>
      <c r="Q14" s="41"/>
      <c r="R14" s="41"/>
      <c r="S14" s="39"/>
      <c r="T14" s="39" t="s">
        <v>120</v>
      </c>
      <c r="U14" s="27"/>
      <c r="V14" s="27"/>
      <c r="W14" s="39"/>
      <c r="X14" s="39"/>
      <c r="Y14" s="39"/>
      <c r="Z14" s="39"/>
      <c r="AA14" s="39"/>
      <c r="AB14" s="39"/>
      <c r="AC14" s="41"/>
      <c r="AD14" s="41"/>
      <c r="AE14" s="41"/>
      <c r="AF14" s="41"/>
      <c r="AG14" s="41"/>
      <c r="AH14" s="41"/>
      <c r="AI14" s="41"/>
      <c r="AJ14" s="41"/>
      <c r="AK14" s="39"/>
      <c r="AL14" s="27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74" t="s">
        <v>192</v>
      </c>
      <c r="C15" s="80"/>
      <c r="D15" s="175"/>
      <c r="E15" s="168">
        <f>SUM(E12:E14)</f>
        <v>609</v>
      </c>
      <c r="F15" s="168">
        <f t="shared" ref="F15:I15" si="0">SUM(F12:F14)</f>
        <v>25</v>
      </c>
      <c r="G15" s="168">
        <f t="shared" si="0"/>
        <v>81</v>
      </c>
      <c r="H15" s="168">
        <f t="shared" si="0"/>
        <v>687</v>
      </c>
      <c r="I15" s="168">
        <f t="shared" si="0"/>
        <v>2367</v>
      </c>
      <c r="J15" s="169">
        <f>PRODUCT(I15/K15)</f>
        <v>0.58056776009896338</v>
      </c>
      <c r="K15" s="39">
        <f>SUM(K12:K14)</f>
        <v>4077.04347826087</v>
      </c>
      <c r="L15" s="170">
        <f>PRODUCT((F15+G15)/E15)</f>
        <v>0.17405582922824303</v>
      </c>
      <c r="M15" s="170">
        <f>PRODUCT(H15/E15)</f>
        <v>1.1280788177339902</v>
      </c>
      <c r="N15" s="170">
        <f>PRODUCT((F15+G15+H15)/E15)</f>
        <v>1.3021346469622332</v>
      </c>
      <c r="O15" s="170">
        <f>PRODUCT(I15/E15)</f>
        <v>3.8866995073891624</v>
      </c>
      <c r="Q15" s="27"/>
      <c r="R15" s="27"/>
      <c r="S15" s="27"/>
      <c r="T15" s="39" t="s">
        <v>172</v>
      </c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1"/>
      <c r="AF15" s="41"/>
      <c r="AG15" s="41"/>
      <c r="AH15" s="41"/>
      <c r="AI15" s="41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27"/>
      <c r="F16" s="27"/>
      <c r="G16" s="27"/>
      <c r="H16" s="27"/>
      <c r="I16" s="27"/>
      <c r="J16" s="39"/>
      <c r="K16" s="39"/>
      <c r="L16" s="27"/>
      <c r="M16" s="27"/>
      <c r="N16" s="27"/>
      <c r="O16" s="27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78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41"/>
      <c r="AF17" s="41"/>
      <c r="AG17" s="41"/>
      <c r="AH17" s="41"/>
      <c r="AI17" s="41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41"/>
      <c r="AH19" s="41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41"/>
      <c r="AH20" s="41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41"/>
      <c r="AH21" s="41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41"/>
      <c r="AH22" s="41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41"/>
      <c r="AH23" s="41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41"/>
      <c r="AH24" s="41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41"/>
      <c r="AH25" s="41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41"/>
      <c r="AH26" s="41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41"/>
      <c r="AH27" s="41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41"/>
      <c r="AH28" s="41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41"/>
      <c r="AH29" s="41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41"/>
      <c r="AH30" s="41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41"/>
      <c r="AH31" s="41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41"/>
      <c r="AH32" s="41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41"/>
      <c r="AH33" s="41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41"/>
      <c r="AH34" s="41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41"/>
      <c r="AH35" s="41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41"/>
      <c r="AH36" s="41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41"/>
      <c r="AH37" s="41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41"/>
      <c r="AH38" s="41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41"/>
      <c r="AH39" s="41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41"/>
      <c r="AH40" s="41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41"/>
      <c r="AH41" s="41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41"/>
      <c r="AH42" s="41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41"/>
      <c r="AH43" s="41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41"/>
      <c r="AH44" s="41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41"/>
      <c r="AH45" s="41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41"/>
      <c r="AH46" s="41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41"/>
      <c r="AH47" s="41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41"/>
      <c r="AH48" s="41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41"/>
      <c r="AH49" s="41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41"/>
      <c r="AH50" s="41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41"/>
      <c r="AH51" s="41"/>
      <c r="AI51" s="41"/>
      <c r="AJ51" s="41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41"/>
      <c r="AH52" s="41"/>
      <c r="AI52" s="41"/>
      <c r="AJ52" s="41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41"/>
      <c r="AH53" s="41"/>
      <c r="AI53" s="41"/>
      <c r="AJ53" s="41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41"/>
      <c r="AH54" s="41"/>
      <c r="AI54" s="41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41"/>
      <c r="AH55" s="41"/>
      <c r="AI55" s="41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41"/>
      <c r="AH56" s="41"/>
      <c r="AI56" s="41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41"/>
      <c r="AH57" s="41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41"/>
      <c r="AH58" s="41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41"/>
      <c r="AH59" s="41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41"/>
      <c r="AH60" s="41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41"/>
      <c r="AH61" s="41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41"/>
      <c r="AH62" s="41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41"/>
      <c r="AH63" s="41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41"/>
      <c r="AH64" s="41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41"/>
      <c r="AH65" s="41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41"/>
      <c r="AH66" s="41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41"/>
      <c r="AH67" s="41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41"/>
      <c r="AH68" s="41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41"/>
      <c r="AH69" s="41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41"/>
      <c r="AH70" s="41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41"/>
      <c r="AH71" s="41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41"/>
      <c r="AH72" s="41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41"/>
      <c r="AH73" s="41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41"/>
      <c r="AH74" s="41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41"/>
      <c r="AH75" s="41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41"/>
      <c r="AH76" s="41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41"/>
      <c r="AH77" s="41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41"/>
      <c r="AH78" s="41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41"/>
      <c r="AH79" s="41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41"/>
      <c r="AH80" s="41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41"/>
      <c r="AH81" s="41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41"/>
      <c r="AH82" s="41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41"/>
      <c r="AH83" s="41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41"/>
      <c r="AH84" s="41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41"/>
      <c r="AH85" s="41"/>
      <c r="AI85" s="41"/>
      <c r="AJ85" s="41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41"/>
      <c r="AH86" s="41"/>
      <c r="AI86" s="41"/>
      <c r="AJ86" s="41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78"/>
      <c r="U87" s="78"/>
      <c r="V87" s="78"/>
      <c r="W87" s="78"/>
      <c r="X87" s="78"/>
      <c r="Y87" s="78"/>
      <c r="Z87" s="78"/>
      <c r="AA87" s="78"/>
      <c r="AB87" s="78"/>
      <c r="AC87" s="78"/>
      <c r="AD87" s="78"/>
      <c r="AE87" s="78"/>
      <c r="AF87" s="78"/>
      <c r="AG87" s="41"/>
      <c r="AH87" s="41"/>
      <c r="AI87" s="41"/>
      <c r="AJ87" s="41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78"/>
      <c r="U88" s="78"/>
      <c r="V88" s="78"/>
      <c r="W88" s="78"/>
      <c r="X88" s="78"/>
      <c r="Y88" s="78"/>
      <c r="Z88" s="78"/>
      <c r="AA88" s="78"/>
      <c r="AB88" s="78"/>
      <c r="AC88" s="78"/>
      <c r="AD88" s="78"/>
      <c r="AE88" s="78"/>
      <c r="AF88" s="78"/>
      <c r="AG88" s="41"/>
      <c r="AH88" s="41"/>
      <c r="AI88" s="41"/>
      <c r="AJ88" s="41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78"/>
      <c r="U89" s="78"/>
      <c r="V89" s="78"/>
      <c r="W89" s="78"/>
      <c r="X89" s="78"/>
      <c r="Y89" s="78"/>
      <c r="Z89" s="78"/>
      <c r="AA89" s="78"/>
      <c r="AB89" s="78"/>
      <c r="AC89" s="78"/>
      <c r="AD89" s="78"/>
      <c r="AE89" s="78"/>
      <c r="AF89" s="78"/>
      <c r="AG89" s="41"/>
      <c r="AH89" s="41"/>
      <c r="AI89" s="41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78"/>
      <c r="U90" s="78"/>
      <c r="V90" s="78"/>
      <c r="W90" s="78"/>
      <c r="X90" s="78"/>
      <c r="Y90" s="78"/>
      <c r="Z90" s="78"/>
      <c r="AA90" s="78"/>
      <c r="AB90" s="78"/>
      <c r="AC90" s="78"/>
      <c r="AD90" s="78"/>
      <c r="AE90" s="78"/>
      <c r="AF90" s="78"/>
      <c r="AG90" s="41"/>
      <c r="AH90" s="41"/>
      <c r="AI90" s="41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41"/>
      <c r="AH91" s="41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78"/>
      <c r="U92" s="78"/>
      <c r="V92" s="78"/>
      <c r="W92" s="78"/>
      <c r="X92" s="78"/>
      <c r="Y92" s="78"/>
      <c r="Z92" s="78"/>
      <c r="AA92" s="78"/>
      <c r="AB92" s="78"/>
      <c r="AC92" s="78"/>
      <c r="AD92" s="78"/>
      <c r="AE92" s="78"/>
      <c r="AF92" s="78"/>
      <c r="AG92" s="41"/>
      <c r="AH92" s="41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41"/>
      <c r="AH93" s="41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78"/>
      <c r="AG94" s="41"/>
      <c r="AH94" s="41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78"/>
      <c r="U95" s="78"/>
      <c r="V95" s="78"/>
      <c r="W95" s="78"/>
      <c r="X95" s="78"/>
      <c r="Y95" s="78"/>
      <c r="Z95" s="78"/>
      <c r="AA95" s="78"/>
      <c r="AB95" s="78"/>
      <c r="AC95" s="78"/>
      <c r="AD95" s="78"/>
      <c r="AE95" s="78"/>
      <c r="AF95" s="78"/>
      <c r="AG95" s="41"/>
      <c r="AH95" s="41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78"/>
      <c r="U96" s="78"/>
      <c r="V96" s="78"/>
      <c r="W96" s="78"/>
      <c r="X96" s="78"/>
      <c r="Y96" s="78"/>
      <c r="Z96" s="78"/>
      <c r="AA96" s="78"/>
      <c r="AB96" s="78"/>
      <c r="AC96" s="78"/>
      <c r="AD96" s="78"/>
      <c r="AE96" s="78"/>
      <c r="AF96" s="78"/>
      <c r="AG96" s="41"/>
      <c r="AH96" s="41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41"/>
      <c r="AH97" s="41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41"/>
      <c r="AH98" s="41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41"/>
      <c r="AH99" s="41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41"/>
      <c r="AH100" s="41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41"/>
      <c r="AH101" s="41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78"/>
      <c r="AG102" s="41"/>
      <c r="AH102" s="41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78"/>
      <c r="AG103" s="41"/>
      <c r="AH103" s="41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78"/>
      <c r="AG104" s="41"/>
      <c r="AH104" s="41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41"/>
      <c r="AH105" s="41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78"/>
      <c r="AG106" s="41"/>
      <c r="AH106" s="41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78"/>
      <c r="AG107" s="41"/>
      <c r="AH107" s="41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78"/>
      <c r="AG108" s="41"/>
      <c r="AH108" s="41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41"/>
      <c r="AH109" s="41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78"/>
      <c r="AG110" s="41"/>
      <c r="AH110" s="41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41"/>
      <c r="AH111" s="41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78"/>
      <c r="AG112" s="41"/>
      <c r="AH112" s="41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78"/>
      <c r="AG113" s="41"/>
      <c r="AH113" s="41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41"/>
      <c r="AH114" s="41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78"/>
      <c r="AG115" s="41"/>
      <c r="AH115" s="41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41"/>
      <c r="AH116" s="41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41"/>
      <c r="AH117" s="41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78"/>
      <c r="AG118" s="41"/>
      <c r="AH118" s="41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41"/>
      <c r="AH119" s="41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41"/>
      <c r="AH120" s="41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41"/>
      <c r="AH121" s="41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41"/>
      <c r="AH122" s="41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41"/>
      <c r="AH123" s="41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41"/>
      <c r="AH124" s="41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41"/>
      <c r="AH125" s="41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41"/>
      <c r="AH126" s="41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41"/>
      <c r="AH127" s="41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41"/>
      <c r="AH128" s="41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41"/>
      <c r="AH129" s="41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41"/>
      <c r="AH130" s="41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78"/>
      <c r="AG131" s="41"/>
      <c r="AH131" s="41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41"/>
      <c r="AH132" s="41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41"/>
      <c r="AH133" s="41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8"/>
      <c r="AF134" s="78"/>
      <c r="AG134" s="41"/>
      <c r="AH134" s="41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78"/>
      <c r="AG135" s="41"/>
      <c r="AH135" s="41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8"/>
      <c r="AF136" s="78"/>
      <c r="AG136" s="41"/>
      <c r="AH136" s="41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78"/>
      <c r="AG137" s="41"/>
      <c r="AH137" s="41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8"/>
      <c r="AF138" s="78"/>
      <c r="AG138" s="41"/>
      <c r="AH138" s="41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78"/>
      <c r="AG139" s="41"/>
      <c r="AH139" s="41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8"/>
      <c r="AF140" s="78"/>
      <c r="AG140" s="41"/>
      <c r="AH140" s="41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41"/>
      <c r="AH141" s="41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8"/>
      <c r="AF142" s="78"/>
      <c r="AG142" s="41"/>
      <c r="AH142" s="41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8"/>
      <c r="AF143" s="78"/>
      <c r="AG143" s="41"/>
      <c r="AH143" s="41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8"/>
      <c r="AF144" s="78"/>
      <c r="AG144" s="41"/>
      <c r="AH144" s="41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8"/>
      <c r="AF145" s="78"/>
      <c r="AG145" s="41"/>
      <c r="AH145" s="41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8"/>
      <c r="AF146" s="78"/>
      <c r="AG146" s="41"/>
      <c r="AH146" s="41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8"/>
      <c r="AF147" s="78"/>
      <c r="AG147" s="41"/>
      <c r="AH147" s="41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78"/>
      <c r="AG148" s="41"/>
      <c r="AH148" s="41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8"/>
      <c r="AF149" s="78"/>
      <c r="AG149" s="41"/>
      <c r="AH149" s="41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41"/>
      <c r="AH150" s="41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41"/>
      <c r="AH151" s="41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41"/>
      <c r="AH152" s="41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41"/>
      <c r="AH153" s="41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41"/>
      <c r="AH154" s="41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41"/>
      <c r="AH155" s="41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41"/>
      <c r="AH156" s="41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41"/>
      <c r="AH157" s="41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41"/>
      <c r="AH158" s="41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41"/>
      <c r="AH159" s="41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41"/>
      <c r="AH160" s="41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41"/>
      <c r="AH161" s="41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41"/>
      <c r="AH162" s="41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41"/>
      <c r="AH163" s="41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41"/>
      <c r="AH164" s="41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41"/>
      <c r="AH165" s="41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41"/>
      <c r="AH166" s="41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41"/>
      <c r="AH167" s="41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41"/>
      <c r="AH168" s="41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41"/>
      <c r="AH169" s="41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7"/>
      <c r="R170" s="27"/>
      <c r="S170" s="27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41"/>
      <c r="AH170" s="41"/>
      <c r="AI170" s="41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7"/>
      <c r="R171" s="27"/>
      <c r="S171" s="27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41"/>
      <c r="AH171" s="41"/>
      <c r="AI171" s="41"/>
      <c r="AJ171" s="41"/>
      <c r="AK171" s="39"/>
      <c r="AL171" s="2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7"/>
      <c r="R172" s="27"/>
      <c r="S172" s="27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41"/>
      <c r="AH172" s="41"/>
      <c r="AI172" s="41"/>
      <c r="AJ172" s="41"/>
      <c r="AK172" s="39"/>
      <c r="AL172" s="2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41"/>
      <c r="AH173" s="41"/>
      <c r="AI173" s="41"/>
      <c r="AJ173" s="41"/>
      <c r="AK173" s="39"/>
      <c r="AL173" s="27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41"/>
      <c r="AH174" s="41"/>
      <c r="AI174" s="41"/>
      <c r="AJ174" s="41"/>
      <c r="AK174" s="39"/>
      <c r="AL174" s="27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41"/>
      <c r="AH175" s="41"/>
      <c r="AI175" s="41"/>
      <c r="AJ175" s="41"/>
      <c r="AK175" s="39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41"/>
      <c r="AH176" s="41"/>
      <c r="AI176" s="41"/>
      <c r="AJ176" s="41"/>
      <c r="AK176" s="3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41"/>
      <c r="AH177" s="41"/>
      <c r="AI177" s="41"/>
      <c r="AJ177" s="41"/>
      <c r="AK177" s="39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41"/>
      <c r="AH178" s="41"/>
      <c r="AI178" s="41"/>
      <c r="AJ178" s="41"/>
      <c r="AK178" s="39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41"/>
      <c r="AH179" s="41"/>
      <c r="AI179" s="41"/>
      <c r="AJ179" s="41"/>
      <c r="AK179" s="39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41"/>
      <c r="AH180" s="41"/>
      <c r="AI180" s="41"/>
      <c r="AJ180" s="41"/>
      <c r="AK180" s="27"/>
      <c r="AL180" s="27"/>
    </row>
    <row r="181" spans="12:38" x14ac:dyDescent="0.25">
      <c r="R181" s="31"/>
      <c r="S181" s="3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31"/>
      <c r="S182" s="3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1"/>
      <c r="S183" s="3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sortState ref="X7:AS8">
    <sortCondition ref="X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7" zoomScaleNormal="97" workbookViewId="0">
      <selection activeCell="U13" sqref="U13"/>
    </sheetView>
  </sheetViews>
  <sheetFormatPr defaultRowHeight="15" x14ac:dyDescent="0.25"/>
  <cols>
    <col min="1" max="1" width="0.7109375" style="12" customWidth="1"/>
    <col min="2" max="2" width="27.5703125" style="62" customWidth="1"/>
    <col min="3" max="3" width="18.7109375" style="61" customWidth="1"/>
    <col min="4" max="4" width="10.5703125" style="84" customWidth="1"/>
    <col min="5" max="5" width="8.85546875" style="84" customWidth="1"/>
    <col min="6" max="6" width="0.7109375" style="31" customWidth="1"/>
    <col min="7" max="16" width="5.28515625" style="61" customWidth="1"/>
    <col min="17" max="21" width="6.7109375" style="107" customWidth="1"/>
    <col min="22" max="22" width="10.5703125" style="61" customWidth="1"/>
    <col min="23" max="23" width="20.7109375" style="84" customWidth="1"/>
    <col min="24" max="24" width="10.5703125" style="61" customWidth="1"/>
    <col min="25" max="30" width="9.140625" style="3"/>
    <col min="257" max="257" width="1.28515625" customWidth="1"/>
    <col min="258" max="258" width="23" customWidth="1"/>
    <col min="259" max="259" width="18.710937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0.5703125" customWidth="1"/>
    <col min="279" max="279" width="20.7109375" customWidth="1"/>
    <col min="280" max="280" width="10.5703125" customWidth="1"/>
    <col min="513" max="513" width="1.28515625" customWidth="1"/>
    <col min="514" max="514" width="23" customWidth="1"/>
    <col min="515" max="515" width="18.710937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0.5703125" customWidth="1"/>
    <col min="535" max="535" width="20.7109375" customWidth="1"/>
    <col min="536" max="536" width="10.5703125" customWidth="1"/>
    <col min="769" max="769" width="1.28515625" customWidth="1"/>
    <col min="770" max="770" width="23" customWidth="1"/>
    <col min="771" max="771" width="18.710937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0.5703125" customWidth="1"/>
    <col min="791" max="791" width="20.7109375" customWidth="1"/>
    <col min="792" max="792" width="10.5703125" customWidth="1"/>
    <col min="1025" max="1025" width="1.28515625" customWidth="1"/>
    <col min="1026" max="1026" width="23" customWidth="1"/>
    <col min="1027" max="1027" width="18.710937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0.5703125" customWidth="1"/>
    <col min="1047" max="1047" width="20.7109375" customWidth="1"/>
    <col min="1048" max="1048" width="10.5703125" customWidth="1"/>
    <col min="1281" max="1281" width="1.28515625" customWidth="1"/>
    <col min="1282" max="1282" width="23" customWidth="1"/>
    <col min="1283" max="1283" width="18.710937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0.5703125" customWidth="1"/>
    <col min="1303" max="1303" width="20.7109375" customWidth="1"/>
    <col min="1304" max="1304" width="10.5703125" customWidth="1"/>
    <col min="1537" max="1537" width="1.28515625" customWidth="1"/>
    <col min="1538" max="1538" width="23" customWidth="1"/>
    <col min="1539" max="1539" width="18.710937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0.5703125" customWidth="1"/>
    <col min="1559" max="1559" width="20.7109375" customWidth="1"/>
    <col min="1560" max="1560" width="10.5703125" customWidth="1"/>
    <col min="1793" max="1793" width="1.28515625" customWidth="1"/>
    <col min="1794" max="1794" width="23" customWidth="1"/>
    <col min="1795" max="1795" width="18.710937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0.5703125" customWidth="1"/>
    <col min="1815" max="1815" width="20.7109375" customWidth="1"/>
    <col min="1816" max="1816" width="10.5703125" customWidth="1"/>
    <col min="2049" max="2049" width="1.28515625" customWidth="1"/>
    <col min="2050" max="2050" width="23" customWidth="1"/>
    <col min="2051" max="2051" width="18.710937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0.5703125" customWidth="1"/>
    <col min="2071" max="2071" width="20.7109375" customWidth="1"/>
    <col min="2072" max="2072" width="10.5703125" customWidth="1"/>
    <col min="2305" max="2305" width="1.28515625" customWidth="1"/>
    <col min="2306" max="2306" width="23" customWidth="1"/>
    <col min="2307" max="2307" width="18.710937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0.5703125" customWidth="1"/>
    <col min="2327" max="2327" width="20.7109375" customWidth="1"/>
    <col min="2328" max="2328" width="10.5703125" customWidth="1"/>
    <col min="2561" max="2561" width="1.28515625" customWidth="1"/>
    <col min="2562" max="2562" width="23" customWidth="1"/>
    <col min="2563" max="2563" width="18.710937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0.5703125" customWidth="1"/>
    <col min="2583" max="2583" width="20.7109375" customWidth="1"/>
    <col min="2584" max="2584" width="10.5703125" customWidth="1"/>
    <col min="2817" max="2817" width="1.28515625" customWidth="1"/>
    <col min="2818" max="2818" width="23" customWidth="1"/>
    <col min="2819" max="2819" width="18.710937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0.5703125" customWidth="1"/>
    <col min="2839" max="2839" width="20.7109375" customWidth="1"/>
    <col min="2840" max="2840" width="10.5703125" customWidth="1"/>
    <col min="3073" max="3073" width="1.28515625" customWidth="1"/>
    <col min="3074" max="3074" width="23" customWidth="1"/>
    <col min="3075" max="3075" width="18.710937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0.5703125" customWidth="1"/>
    <col min="3095" max="3095" width="20.7109375" customWidth="1"/>
    <col min="3096" max="3096" width="10.5703125" customWidth="1"/>
    <col min="3329" max="3329" width="1.28515625" customWidth="1"/>
    <col min="3330" max="3330" width="23" customWidth="1"/>
    <col min="3331" max="3331" width="18.710937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0.5703125" customWidth="1"/>
    <col min="3351" max="3351" width="20.7109375" customWidth="1"/>
    <col min="3352" max="3352" width="10.5703125" customWidth="1"/>
    <col min="3585" max="3585" width="1.28515625" customWidth="1"/>
    <col min="3586" max="3586" width="23" customWidth="1"/>
    <col min="3587" max="3587" width="18.710937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0.5703125" customWidth="1"/>
    <col min="3607" max="3607" width="20.7109375" customWidth="1"/>
    <col min="3608" max="3608" width="10.5703125" customWidth="1"/>
    <col min="3841" max="3841" width="1.28515625" customWidth="1"/>
    <col min="3842" max="3842" width="23" customWidth="1"/>
    <col min="3843" max="3843" width="18.710937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0.5703125" customWidth="1"/>
    <col min="3863" max="3863" width="20.7109375" customWidth="1"/>
    <col min="3864" max="3864" width="10.5703125" customWidth="1"/>
    <col min="4097" max="4097" width="1.28515625" customWidth="1"/>
    <col min="4098" max="4098" width="23" customWidth="1"/>
    <col min="4099" max="4099" width="18.710937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0.5703125" customWidth="1"/>
    <col min="4119" max="4119" width="20.7109375" customWidth="1"/>
    <col min="4120" max="4120" width="10.5703125" customWidth="1"/>
    <col min="4353" max="4353" width="1.28515625" customWidth="1"/>
    <col min="4354" max="4354" width="23" customWidth="1"/>
    <col min="4355" max="4355" width="18.710937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0.5703125" customWidth="1"/>
    <col min="4375" max="4375" width="20.7109375" customWidth="1"/>
    <col min="4376" max="4376" width="10.5703125" customWidth="1"/>
    <col min="4609" max="4609" width="1.28515625" customWidth="1"/>
    <col min="4610" max="4610" width="23" customWidth="1"/>
    <col min="4611" max="4611" width="18.710937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0.5703125" customWidth="1"/>
    <col min="4631" max="4631" width="20.7109375" customWidth="1"/>
    <col min="4632" max="4632" width="10.5703125" customWidth="1"/>
    <col min="4865" max="4865" width="1.28515625" customWidth="1"/>
    <col min="4866" max="4866" width="23" customWidth="1"/>
    <col min="4867" max="4867" width="18.710937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0.5703125" customWidth="1"/>
    <col min="4887" max="4887" width="20.7109375" customWidth="1"/>
    <col min="4888" max="4888" width="10.5703125" customWidth="1"/>
    <col min="5121" max="5121" width="1.28515625" customWidth="1"/>
    <col min="5122" max="5122" width="23" customWidth="1"/>
    <col min="5123" max="5123" width="18.710937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0.5703125" customWidth="1"/>
    <col min="5143" max="5143" width="20.7109375" customWidth="1"/>
    <col min="5144" max="5144" width="10.5703125" customWidth="1"/>
    <col min="5377" max="5377" width="1.28515625" customWidth="1"/>
    <col min="5378" max="5378" width="23" customWidth="1"/>
    <col min="5379" max="5379" width="18.710937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0.5703125" customWidth="1"/>
    <col min="5399" max="5399" width="20.7109375" customWidth="1"/>
    <col min="5400" max="5400" width="10.5703125" customWidth="1"/>
    <col min="5633" max="5633" width="1.28515625" customWidth="1"/>
    <col min="5634" max="5634" width="23" customWidth="1"/>
    <col min="5635" max="5635" width="18.710937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0.5703125" customWidth="1"/>
    <col min="5655" max="5655" width="20.7109375" customWidth="1"/>
    <col min="5656" max="5656" width="10.5703125" customWidth="1"/>
    <col min="5889" max="5889" width="1.28515625" customWidth="1"/>
    <col min="5890" max="5890" width="23" customWidth="1"/>
    <col min="5891" max="5891" width="18.710937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0.5703125" customWidth="1"/>
    <col min="5911" max="5911" width="20.7109375" customWidth="1"/>
    <col min="5912" max="5912" width="10.5703125" customWidth="1"/>
    <col min="6145" max="6145" width="1.28515625" customWidth="1"/>
    <col min="6146" max="6146" width="23" customWidth="1"/>
    <col min="6147" max="6147" width="18.710937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0.5703125" customWidth="1"/>
    <col min="6167" max="6167" width="20.7109375" customWidth="1"/>
    <col min="6168" max="6168" width="10.5703125" customWidth="1"/>
    <col min="6401" max="6401" width="1.28515625" customWidth="1"/>
    <col min="6402" max="6402" width="23" customWidth="1"/>
    <col min="6403" max="6403" width="18.710937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0.5703125" customWidth="1"/>
    <col min="6423" max="6423" width="20.7109375" customWidth="1"/>
    <col min="6424" max="6424" width="10.5703125" customWidth="1"/>
    <col min="6657" max="6657" width="1.28515625" customWidth="1"/>
    <col min="6658" max="6658" width="23" customWidth="1"/>
    <col min="6659" max="6659" width="18.710937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0.5703125" customWidth="1"/>
    <col min="6679" max="6679" width="20.7109375" customWidth="1"/>
    <col min="6680" max="6680" width="10.5703125" customWidth="1"/>
    <col min="6913" max="6913" width="1.28515625" customWidth="1"/>
    <col min="6914" max="6914" width="23" customWidth="1"/>
    <col min="6915" max="6915" width="18.710937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0.5703125" customWidth="1"/>
    <col min="6935" max="6935" width="20.7109375" customWidth="1"/>
    <col min="6936" max="6936" width="10.5703125" customWidth="1"/>
    <col min="7169" max="7169" width="1.28515625" customWidth="1"/>
    <col min="7170" max="7170" width="23" customWidth="1"/>
    <col min="7171" max="7171" width="18.710937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0.5703125" customWidth="1"/>
    <col min="7191" max="7191" width="20.7109375" customWidth="1"/>
    <col min="7192" max="7192" width="10.5703125" customWidth="1"/>
    <col min="7425" max="7425" width="1.28515625" customWidth="1"/>
    <col min="7426" max="7426" width="23" customWidth="1"/>
    <col min="7427" max="7427" width="18.710937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0.5703125" customWidth="1"/>
    <col min="7447" max="7447" width="20.7109375" customWidth="1"/>
    <col min="7448" max="7448" width="10.5703125" customWidth="1"/>
    <col min="7681" max="7681" width="1.28515625" customWidth="1"/>
    <col min="7682" max="7682" width="23" customWidth="1"/>
    <col min="7683" max="7683" width="18.710937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0.5703125" customWidth="1"/>
    <col min="7703" max="7703" width="20.7109375" customWidth="1"/>
    <col min="7704" max="7704" width="10.5703125" customWidth="1"/>
    <col min="7937" max="7937" width="1.28515625" customWidth="1"/>
    <col min="7938" max="7938" width="23" customWidth="1"/>
    <col min="7939" max="7939" width="18.710937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0.5703125" customWidth="1"/>
    <col min="7959" max="7959" width="20.7109375" customWidth="1"/>
    <col min="7960" max="7960" width="10.5703125" customWidth="1"/>
    <col min="8193" max="8193" width="1.28515625" customWidth="1"/>
    <col min="8194" max="8194" width="23" customWidth="1"/>
    <col min="8195" max="8195" width="18.710937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0.5703125" customWidth="1"/>
    <col min="8215" max="8215" width="20.7109375" customWidth="1"/>
    <col min="8216" max="8216" width="10.5703125" customWidth="1"/>
    <col min="8449" max="8449" width="1.28515625" customWidth="1"/>
    <col min="8450" max="8450" width="23" customWidth="1"/>
    <col min="8451" max="8451" width="18.710937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0.5703125" customWidth="1"/>
    <col min="8471" max="8471" width="20.7109375" customWidth="1"/>
    <col min="8472" max="8472" width="10.5703125" customWidth="1"/>
    <col min="8705" max="8705" width="1.28515625" customWidth="1"/>
    <col min="8706" max="8706" width="23" customWidth="1"/>
    <col min="8707" max="8707" width="18.710937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0.5703125" customWidth="1"/>
    <col min="8727" max="8727" width="20.7109375" customWidth="1"/>
    <col min="8728" max="8728" width="10.5703125" customWidth="1"/>
    <col min="8961" max="8961" width="1.28515625" customWidth="1"/>
    <col min="8962" max="8962" width="23" customWidth="1"/>
    <col min="8963" max="8963" width="18.710937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0.5703125" customWidth="1"/>
    <col min="8983" max="8983" width="20.7109375" customWidth="1"/>
    <col min="8984" max="8984" width="10.5703125" customWidth="1"/>
    <col min="9217" max="9217" width="1.28515625" customWidth="1"/>
    <col min="9218" max="9218" width="23" customWidth="1"/>
    <col min="9219" max="9219" width="18.710937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0.5703125" customWidth="1"/>
    <col min="9239" max="9239" width="20.7109375" customWidth="1"/>
    <col min="9240" max="9240" width="10.5703125" customWidth="1"/>
    <col min="9473" max="9473" width="1.28515625" customWidth="1"/>
    <col min="9474" max="9474" width="23" customWidth="1"/>
    <col min="9475" max="9475" width="18.710937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0.5703125" customWidth="1"/>
    <col min="9495" max="9495" width="20.7109375" customWidth="1"/>
    <col min="9496" max="9496" width="10.5703125" customWidth="1"/>
    <col min="9729" max="9729" width="1.28515625" customWidth="1"/>
    <col min="9730" max="9730" width="23" customWidth="1"/>
    <col min="9731" max="9731" width="18.710937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0.5703125" customWidth="1"/>
    <col min="9751" max="9751" width="20.7109375" customWidth="1"/>
    <col min="9752" max="9752" width="10.5703125" customWidth="1"/>
    <col min="9985" max="9985" width="1.28515625" customWidth="1"/>
    <col min="9986" max="9986" width="23" customWidth="1"/>
    <col min="9987" max="9987" width="18.710937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0.5703125" customWidth="1"/>
    <col min="10007" max="10007" width="20.7109375" customWidth="1"/>
    <col min="10008" max="10008" width="10.5703125" customWidth="1"/>
    <col min="10241" max="10241" width="1.28515625" customWidth="1"/>
    <col min="10242" max="10242" width="23" customWidth="1"/>
    <col min="10243" max="10243" width="18.710937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0.5703125" customWidth="1"/>
    <col min="10263" max="10263" width="20.7109375" customWidth="1"/>
    <col min="10264" max="10264" width="10.5703125" customWidth="1"/>
    <col min="10497" max="10497" width="1.28515625" customWidth="1"/>
    <col min="10498" max="10498" width="23" customWidth="1"/>
    <col min="10499" max="10499" width="18.710937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0.5703125" customWidth="1"/>
    <col min="10519" max="10519" width="20.7109375" customWidth="1"/>
    <col min="10520" max="10520" width="10.5703125" customWidth="1"/>
    <col min="10753" max="10753" width="1.28515625" customWidth="1"/>
    <col min="10754" max="10754" width="23" customWidth="1"/>
    <col min="10755" max="10755" width="18.710937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0.5703125" customWidth="1"/>
    <col min="10775" max="10775" width="20.7109375" customWidth="1"/>
    <col min="10776" max="10776" width="10.5703125" customWidth="1"/>
    <col min="11009" max="11009" width="1.28515625" customWidth="1"/>
    <col min="11010" max="11010" width="23" customWidth="1"/>
    <col min="11011" max="11011" width="18.710937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0.5703125" customWidth="1"/>
    <col min="11031" max="11031" width="20.7109375" customWidth="1"/>
    <col min="11032" max="11032" width="10.5703125" customWidth="1"/>
    <col min="11265" max="11265" width="1.28515625" customWidth="1"/>
    <col min="11266" max="11266" width="23" customWidth="1"/>
    <col min="11267" max="11267" width="18.710937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0.5703125" customWidth="1"/>
    <col min="11287" max="11287" width="20.7109375" customWidth="1"/>
    <col min="11288" max="11288" width="10.5703125" customWidth="1"/>
    <col min="11521" max="11521" width="1.28515625" customWidth="1"/>
    <col min="11522" max="11522" width="23" customWidth="1"/>
    <col min="11523" max="11523" width="18.710937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0.5703125" customWidth="1"/>
    <col min="11543" max="11543" width="20.7109375" customWidth="1"/>
    <col min="11544" max="11544" width="10.5703125" customWidth="1"/>
    <col min="11777" max="11777" width="1.28515625" customWidth="1"/>
    <col min="11778" max="11778" width="23" customWidth="1"/>
    <col min="11779" max="11779" width="18.710937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0.5703125" customWidth="1"/>
    <col min="11799" max="11799" width="20.7109375" customWidth="1"/>
    <col min="11800" max="11800" width="10.5703125" customWidth="1"/>
    <col min="12033" max="12033" width="1.28515625" customWidth="1"/>
    <col min="12034" max="12034" width="23" customWidth="1"/>
    <col min="12035" max="12035" width="18.710937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0.5703125" customWidth="1"/>
    <col min="12055" max="12055" width="20.7109375" customWidth="1"/>
    <col min="12056" max="12056" width="10.5703125" customWidth="1"/>
    <col min="12289" max="12289" width="1.28515625" customWidth="1"/>
    <col min="12290" max="12290" width="23" customWidth="1"/>
    <col min="12291" max="12291" width="18.710937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0.5703125" customWidth="1"/>
    <col min="12311" max="12311" width="20.7109375" customWidth="1"/>
    <col min="12312" max="12312" width="10.5703125" customWidth="1"/>
    <col min="12545" max="12545" width="1.28515625" customWidth="1"/>
    <col min="12546" max="12546" width="23" customWidth="1"/>
    <col min="12547" max="12547" width="18.710937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0.5703125" customWidth="1"/>
    <col min="12567" max="12567" width="20.7109375" customWidth="1"/>
    <col min="12568" max="12568" width="10.5703125" customWidth="1"/>
    <col min="12801" max="12801" width="1.28515625" customWidth="1"/>
    <col min="12802" max="12802" width="23" customWidth="1"/>
    <col min="12803" max="12803" width="18.710937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0.5703125" customWidth="1"/>
    <col min="12823" max="12823" width="20.7109375" customWidth="1"/>
    <col min="12824" max="12824" width="10.5703125" customWidth="1"/>
    <col min="13057" max="13057" width="1.28515625" customWidth="1"/>
    <col min="13058" max="13058" width="23" customWidth="1"/>
    <col min="13059" max="13059" width="18.710937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0.5703125" customWidth="1"/>
    <col min="13079" max="13079" width="20.7109375" customWidth="1"/>
    <col min="13080" max="13080" width="10.5703125" customWidth="1"/>
    <col min="13313" max="13313" width="1.28515625" customWidth="1"/>
    <col min="13314" max="13314" width="23" customWidth="1"/>
    <col min="13315" max="13315" width="18.710937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0.5703125" customWidth="1"/>
    <col min="13335" max="13335" width="20.7109375" customWidth="1"/>
    <col min="13336" max="13336" width="10.5703125" customWidth="1"/>
    <col min="13569" max="13569" width="1.28515625" customWidth="1"/>
    <col min="13570" max="13570" width="23" customWidth="1"/>
    <col min="13571" max="13571" width="18.710937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0.5703125" customWidth="1"/>
    <col min="13591" max="13591" width="20.7109375" customWidth="1"/>
    <col min="13592" max="13592" width="10.5703125" customWidth="1"/>
    <col min="13825" max="13825" width="1.28515625" customWidth="1"/>
    <col min="13826" max="13826" width="23" customWidth="1"/>
    <col min="13827" max="13827" width="18.710937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0.5703125" customWidth="1"/>
    <col min="13847" max="13847" width="20.7109375" customWidth="1"/>
    <col min="13848" max="13848" width="10.5703125" customWidth="1"/>
    <col min="14081" max="14081" width="1.28515625" customWidth="1"/>
    <col min="14082" max="14082" width="23" customWidth="1"/>
    <col min="14083" max="14083" width="18.710937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0.5703125" customWidth="1"/>
    <col min="14103" max="14103" width="20.7109375" customWidth="1"/>
    <col min="14104" max="14104" width="10.5703125" customWidth="1"/>
    <col min="14337" max="14337" width="1.28515625" customWidth="1"/>
    <col min="14338" max="14338" width="23" customWidth="1"/>
    <col min="14339" max="14339" width="18.710937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0.5703125" customWidth="1"/>
    <col min="14359" max="14359" width="20.7109375" customWidth="1"/>
    <col min="14360" max="14360" width="10.5703125" customWidth="1"/>
    <col min="14593" max="14593" width="1.28515625" customWidth="1"/>
    <col min="14594" max="14594" width="23" customWidth="1"/>
    <col min="14595" max="14595" width="18.710937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0.5703125" customWidth="1"/>
    <col min="14615" max="14615" width="20.7109375" customWidth="1"/>
    <col min="14616" max="14616" width="10.5703125" customWidth="1"/>
    <col min="14849" max="14849" width="1.28515625" customWidth="1"/>
    <col min="14850" max="14850" width="23" customWidth="1"/>
    <col min="14851" max="14851" width="18.710937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0.5703125" customWidth="1"/>
    <col min="14871" max="14871" width="20.7109375" customWidth="1"/>
    <col min="14872" max="14872" width="10.5703125" customWidth="1"/>
    <col min="15105" max="15105" width="1.28515625" customWidth="1"/>
    <col min="15106" max="15106" width="23" customWidth="1"/>
    <col min="15107" max="15107" width="18.710937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0.5703125" customWidth="1"/>
    <col min="15127" max="15127" width="20.7109375" customWidth="1"/>
    <col min="15128" max="15128" width="10.5703125" customWidth="1"/>
    <col min="15361" max="15361" width="1.28515625" customWidth="1"/>
    <col min="15362" max="15362" width="23" customWidth="1"/>
    <col min="15363" max="15363" width="18.710937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0.5703125" customWidth="1"/>
    <col min="15383" max="15383" width="20.7109375" customWidth="1"/>
    <col min="15384" max="15384" width="10.5703125" customWidth="1"/>
    <col min="15617" max="15617" width="1.28515625" customWidth="1"/>
    <col min="15618" max="15618" width="23" customWidth="1"/>
    <col min="15619" max="15619" width="18.710937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0.5703125" customWidth="1"/>
    <col min="15639" max="15639" width="20.7109375" customWidth="1"/>
    <col min="15640" max="15640" width="10.5703125" customWidth="1"/>
    <col min="15873" max="15873" width="1.28515625" customWidth="1"/>
    <col min="15874" max="15874" width="23" customWidth="1"/>
    <col min="15875" max="15875" width="18.710937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0.5703125" customWidth="1"/>
    <col min="15895" max="15895" width="20.7109375" customWidth="1"/>
    <col min="15896" max="15896" width="10.5703125" customWidth="1"/>
    <col min="16129" max="16129" width="1.28515625" customWidth="1"/>
    <col min="16130" max="16130" width="23" customWidth="1"/>
    <col min="16131" max="16131" width="18.710937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0.5703125" customWidth="1"/>
    <col min="16151" max="16151" width="20.7109375" customWidth="1"/>
    <col min="16152" max="16152" width="10.5703125" customWidth="1"/>
  </cols>
  <sheetData>
    <row r="1" spans="1:30" ht="18.75" x14ac:dyDescent="0.3">
      <c r="A1" s="119"/>
      <c r="B1" s="89" t="s">
        <v>63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2"/>
      <c r="R1" s="102"/>
      <c r="S1" s="102"/>
      <c r="T1" s="102"/>
      <c r="U1" s="102"/>
      <c r="V1" s="71"/>
      <c r="W1" s="72"/>
      <c r="X1" s="36"/>
      <c r="Y1" s="73"/>
      <c r="Z1" s="73"/>
      <c r="AA1" s="73"/>
      <c r="AB1" s="73"/>
      <c r="AC1" s="73"/>
      <c r="AD1" s="73"/>
    </row>
    <row r="2" spans="1:30" ht="15.75" x14ac:dyDescent="0.25">
      <c r="A2" s="119"/>
      <c r="B2" s="120" t="s">
        <v>121</v>
      </c>
      <c r="C2" s="63" t="s">
        <v>97</v>
      </c>
      <c r="D2" s="14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3"/>
      <c r="R2" s="103"/>
      <c r="S2" s="103"/>
      <c r="T2" s="103"/>
      <c r="U2" s="103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44</v>
      </c>
      <c r="C3" s="25" t="s">
        <v>45</v>
      </c>
      <c r="D3" s="66" t="s">
        <v>46</v>
      </c>
      <c r="E3" s="69" t="s">
        <v>1</v>
      </c>
      <c r="F3" s="27"/>
      <c r="G3" s="68" t="s">
        <v>47</v>
      </c>
      <c r="H3" s="65" t="s">
        <v>48</v>
      </c>
      <c r="I3" s="65" t="s">
        <v>32</v>
      </c>
      <c r="J3" s="20" t="s">
        <v>49</v>
      </c>
      <c r="K3" s="67" t="s">
        <v>50</v>
      </c>
      <c r="L3" s="67" t="s">
        <v>51</v>
      </c>
      <c r="M3" s="68" t="s">
        <v>52</v>
      </c>
      <c r="N3" s="68" t="s">
        <v>31</v>
      </c>
      <c r="O3" s="65" t="s">
        <v>53</v>
      </c>
      <c r="P3" s="68" t="s">
        <v>48</v>
      </c>
      <c r="Q3" s="104" t="s">
        <v>17</v>
      </c>
      <c r="R3" s="104">
        <v>1</v>
      </c>
      <c r="S3" s="104">
        <v>2</v>
      </c>
      <c r="T3" s="104">
        <v>3</v>
      </c>
      <c r="U3" s="104" t="s">
        <v>54</v>
      </c>
      <c r="V3" s="20" t="s">
        <v>22</v>
      </c>
      <c r="W3" s="19" t="s">
        <v>55</v>
      </c>
      <c r="X3" s="19" t="s">
        <v>56</v>
      </c>
      <c r="Y3" s="73"/>
      <c r="Z3" s="73"/>
      <c r="AA3" s="73"/>
      <c r="AB3" s="73"/>
      <c r="AC3" s="73"/>
      <c r="AD3" s="73"/>
    </row>
    <row r="4" spans="1:30" x14ac:dyDescent="0.25">
      <c r="A4" s="11">
        <v>1</v>
      </c>
      <c r="B4" s="121" t="s">
        <v>122</v>
      </c>
      <c r="C4" s="122" t="s">
        <v>123</v>
      </c>
      <c r="D4" s="123" t="s">
        <v>124</v>
      </c>
      <c r="E4" s="124" t="s">
        <v>101</v>
      </c>
      <c r="F4" s="27"/>
      <c r="G4" s="125">
        <v>1</v>
      </c>
      <c r="H4" s="126"/>
      <c r="I4" s="125"/>
      <c r="J4" s="127" t="s">
        <v>125</v>
      </c>
      <c r="K4" s="127">
        <v>2</v>
      </c>
      <c r="L4" s="127"/>
      <c r="M4" s="127">
        <v>1</v>
      </c>
      <c r="N4" s="125"/>
      <c r="O4" s="126"/>
      <c r="P4" s="126"/>
      <c r="Q4" s="142" t="s">
        <v>138</v>
      </c>
      <c r="R4" s="142" t="s">
        <v>139</v>
      </c>
      <c r="S4" s="142" t="s">
        <v>92</v>
      </c>
      <c r="T4" s="142"/>
      <c r="U4" s="142"/>
      <c r="V4" s="143">
        <v>0.16700000000000001</v>
      </c>
      <c r="W4" s="122" t="s">
        <v>126</v>
      </c>
      <c r="X4" s="129" t="s">
        <v>127</v>
      </c>
      <c r="Y4" s="73"/>
      <c r="Z4" s="73"/>
      <c r="AA4" s="73"/>
      <c r="AB4" s="73"/>
      <c r="AC4" s="73"/>
      <c r="AD4" s="73"/>
    </row>
    <row r="5" spans="1:30" x14ac:dyDescent="0.25">
      <c r="A5" s="26">
        <v>2</v>
      </c>
      <c r="B5" s="121" t="s">
        <v>128</v>
      </c>
      <c r="C5" s="122" t="s">
        <v>129</v>
      </c>
      <c r="D5" s="123" t="s">
        <v>124</v>
      </c>
      <c r="E5" s="124" t="s">
        <v>102</v>
      </c>
      <c r="F5" s="27"/>
      <c r="G5" s="125">
        <v>1</v>
      </c>
      <c r="H5" s="126"/>
      <c r="I5" s="126"/>
      <c r="J5" s="127" t="s">
        <v>125</v>
      </c>
      <c r="K5" s="127">
        <v>7</v>
      </c>
      <c r="L5" s="127" t="s">
        <v>84</v>
      </c>
      <c r="M5" s="127">
        <v>1</v>
      </c>
      <c r="N5" s="127"/>
      <c r="O5" s="125">
        <v>1</v>
      </c>
      <c r="P5" s="126"/>
      <c r="Q5" s="129" t="s">
        <v>81</v>
      </c>
      <c r="R5" s="142" t="s">
        <v>71</v>
      </c>
      <c r="S5" s="142" t="s">
        <v>93</v>
      </c>
      <c r="T5" s="142" t="s">
        <v>70</v>
      </c>
      <c r="U5" s="142" t="s">
        <v>71</v>
      </c>
      <c r="V5" s="128">
        <v>0.8</v>
      </c>
      <c r="W5" s="122" t="s">
        <v>130</v>
      </c>
      <c r="X5" s="129" t="s">
        <v>131</v>
      </c>
      <c r="Y5" s="73"/>
      <c r="Z5" s="73"/>
      <c r="AA5" s="73"/>
      <c r="AB5" s="73"/>
      <c r="AC5" s="73"/>
      <c r="AD5" s="73"/>
    </row>
    <row r="6" spans="1:30" x14ac:dyDescent="0.25">
      <c r="A6" s="11">
        <v>3</v>
      </c>
      <c r="B6" s="121" t="s">
        <v>132</v>
      </c>
      <c r="C6" s="122" t="s">
        <v>133</v>
      </c>
      <c r="D6" s="123" t="s">
        <v>124</v>
      </c>
      <c r="E6" s="124" t="s">
        <v>103</v>
      </c>
      <c r="F6" s="27"/>
      <c r="G6" s="125"/>
      <c r="H6" s="126"/>
      <c r="I6" s="125">
        <v>1</v>
      </c>
      <c r="J6" s="127" t="s">
        <v>125</v>
      </c>
      <c r="K6" s="127">
        <v>7</v>
      </c>
      <c r="L6" s="127"/>
      <c r="M6" s="127">
        <v>1</v>
      </c>
      <c r="N6" s="125"/>
      <c r="O6" s="126"/>
      <c r="P6" s="126"/>
      <c r="Q6" s="142" t="s">
        <v>139</v>
      </c>
      <c r="R6" s="142" t="s">
        <v>139</v>
      </c>
      <c r="S6" s="142"/>
      <c r="T6" s="142"/>
      <c r="U6" s="142"/>
      <c r="V6" s="143">
        <v>0.25</v>
      </c>
      <c r="W6" s="122" t="s">
        <v>130</v>
      </c>
      <c r="X6" s="129" t="s">
        <v>134</v>
      </c>
      <c r="Y6" s="73"/>
      <c r="Z6" s="73"/>
      <c r="AA6" s="73"/>
      <c r="AB6" s="73"/>
      <c r="AC6" s="73"/>
      <c r="AD6" s="73"/>
    </row>
    <row r="7" spans="1:30" x14ac:dyDescent="0.25">
      <c r="A7" s="26"/>
      <c r="B7" s="25" t="s">
        <v>7</v>
      </c>
      <c r="C7" s="20"/>
      <c r="D7" s="19"/>
      <c r="E7" s="74"/>
      <c r="F7" s="75"/>
      <c r="G7" s="21">
        <f>SUM(G4:G6)</f>
        <v>2</v>
      </c>
      <c r="H7" s="21"/>
      <c r="I7" s="21">
        <f>SUM(I4:I6)</f>
        <v>1</v>
      </c>
      <c r="J7" s="20"/>
      <c r="K7" s="20"/>
      <c r="L7" s="20"/>
      <c r="M7" s="21">
        <f t="shared" ref="M7:O7" si="0">SUM(M4:M6)</f>
        <v>3</v>
      </c>
      <c r="N7" s="21"/>
      <c r="O7" s="21">
        <f t="shared" si="0"/>
        <v>1</v>
      </c>
      <c r="P7" s="21"/>
      <c r="Q7" s="77" t="s">
        <v>140</v>
      </c>
      <c r="R7" s="77" t="s">
        <v>95</v>
      </c>
      <c r="S7" s="77" t="s">
        <v>141</v>
      </c>
      <c r="T7" s="77" t="s">
        <v>70</v>
      </c>
      <c r="U7" s="77" t="s">
        <v>71</v>
      </c>
      <c r="V7" s="37">
        <v>0.4</v>
      </c>
      <c r="W7" s="76"/>
      <c r="X7" s="77"/>
      <c r="Y7" s="73"/>
      <c r="Z7" s="73"/>
      <c r="AA7" s="73"/>
      <c r="AB7" s="73"/>
      <c r="AC7" s="73"/>
      <c r="AD7" s="73"/>
    </row>
    <row r="8" spans="1:30" x14ac:dyDescent="0.25">
      <c r="A8" s="26"/>
      <c r="B8" s="130" t="s">
        <v>57</v>
      </c>
      <c r="C8" s="114" t="s">
        <v>135</v>
      </c>
      <c r="D8" s="131"/>
      <c r="E8" s="86"/>
      <c r="F8" s="87"/>
      <c r="G8" s="132"/>
      <c r="H8" s="133"/>
      <c r="I8" s="92"/>
      <c r="J8" s="133"/>
      <c r="K8" s="133"/>
      <c r="L8" s="133"/>
      <c r="M8" s="133"/>
      <c r="N8" s="133"/>
      <c r="O8" s="114"/>
      <c r="P8" s="133"/>
      <c r="Q8" s="144"/>
      <c r="R8" s="144"/>
      <c r="S8" s="144"/>
      <c r="T8" s="144"/>
      <c r="U8" s="144"/>
      <c r="V8" s="85"/>
      <c r="W8" s="133"/>
      <c r="X8" s="88"/>
      <c r="Y8" s="73"/>
      <c r="Z8" s="73"/>
      <c r="AA8" s="73"/>
      <c r="AB8" s="73"/>
      <c r="AC8" s="73"/>
      <c r="AD8" s="73"/>
    </row>
    <row r="9" spans="1:30" x14ac:dyDescent="0.25">
      <c r="A9" s="26"/>
      <c r="B9" s="134"/>
      <c r="C9" s="79"/>
      <c r="D9" s="135"/>
      <c r="E9" s="81"/>
      <c r="F9" s="80"/>
      <c r="G9" s="79"/>
      <c r="H9" s="79"/>
      <c r="I9" s="79"/>
      <c r="J9" s="79"/>
      <c r="K9" s="79"/>
      <c r="L9" s="79"/>
      <c r="M9" s="79"/>
      <c r="N9" s="79"/>
      <c r="O9" s="79"/>
      <c r="P9" s="79"/>
      <c r="Q9" s="145"/>
      <c r="R9" s="145"/>
      <c r="S9" s="145"/>
      <c r="T9" s="145"/>
      <c r="U9" s="145"/>
      <c r="V9" s="79"/>
      <c r="W9" s="79"/>
      <c r="X9" s="82"/>
      <c r="Y9" s="73"/>
      <c r="Z9" s="73"/>
      <c r="AA9" s="73"/>
      <c r="AB9" s="73"/>
      <c r="AC9" s="73"/>
      <c r="AD9" s="73"/>
    </row>
    <row r="10" spans="1:30" x14ac:dyDescent="0.25">
      <c r="A10" s="11"/>
      <c r="B10" s="25" t="s">
        <v>85</v>
      </c>
      <c r="C10" s="25" t="s">
        <v>45</v>
      </c>
      <c r="D10" s="19" t="s">
        <v>46</v>
      </c>
      <c r="E10" s="24" t="s">
        <v>1</v>
      </c>
      <c r="F10" s="27"/>
      <c r="G10" s="21" t="s">
        <v>47</v>
      </c>
      <c r="H10" s="18" t="s">
        <v>48</v>
      </c>
      <c r="I10" s="18" t="s">
        <v>32</v>
      </c>
      <c r="J10" s="20" t="s">
        <v>49</v>
      </c>
      <c r="K10" s="20" t="s">
        <v>50</v>
      </c>
      <c r="L10" s="20" t="s">
        <v>51</v>
      </c>
      <c r="M10" s="21" t="s">
        <v>52</v>
      </c>
      <c r="N10" s="21" t="s">
        <v>31</v>
      </c>
      <c r="O10" s="18" t="s">
        <v>53</v>
      </c>
      <c r="P10" s="21" t="s">
        <v>48</v>
      </c>
      <c r="Q10" s="77" t="s">
        <v>17</v>
      </c>
      <c r="R10" s="77">
        <v>1</v>
      </c>
      <c r="S10" s="77">
        <v>2</v>
      </c>
      <c r="T10" s="77">
        <v>3</v>
      </c>
      <c r="U10" s="77" t="s">
        <v>54</v>
      </c>
      <c r="V10" s="20" t="s">
        <v>22</v>
      </c>
      <c r="W10" s="19" t="s">
        <v>55</v>
      </c>
      <c r="X10" s="19" t="s">
        <v>56</v>
      </c>
      <c r="Y10" s="73"/>
      <c r="Z10" s="73"/>
      <c r="AA10" s="73"/>
      <c r="AB10" s="73"/>
      <c r="AC10" s="73"/>
      <c r="AD10" s="73"/>
    </row>
    <row r="11" spans="1:30" x14ac:dyDescent="0.25">
      <c r="A11" s="11"/>
      <c r="B11" s="121" t="s">
        <v>86</v>
      </c>
      <c r="C11" s="122" t="s">
        <v>87</v>
      </c>
      <c r="D11" s="123" t="s">
        <v>124</v>
      </c>
      <c r="E11" s="136" t="s">
        <v>99</v>
      </c>
      <c r="F11" s="91"/>
      <c r="G11" s="125"/>
      <c r="H11" s="126"/>
      <c r="I11" s="125">
        <v>1</v>
      </c>
      <c r="J11" s="127"/>
      <c r="K11" s="127">
        <v>13</v>
      </c>
      <c r="L11" s="127"/>
      <c r="M11" s="127">
        <v>1</v>
      </c>
      <c r="N11" s="125"/>
      <c r="O11" s="126"/>
      <c r="P11" s="126">
        <v>1</v>
      </c>
      <c r="Q11" s="142" t="s">
        <v>142</v>
      </c>
      <c r="R11" s="142" t="s">
        <v>142</v>
      </c>
      <c r="S11" s="142"/>
      <c r="T11" s="142"/>
      <c r="U11" s="142"/>
      <c r="V11" s="128">
        <v>0.6</v>
      </c>
      <c r="W11" s="122" t="s">
        <v>136</v>
      </c>
      <c r="X11" s="129" t="s">
        <v>88</v>
      </c>
      <c r="Y11" s="73"/>
      <c r="Z11" s="73"/>
      <c r="AA11" s="73"/>
      <c r="AB11" s="73"/>
      <c r="AC11" s="73"/>
      <c r="AD11" s="73"/>
    </row>
    <row r="12" spans="1:30" x14ac:dyDescent="0.25">
      <c r="A12" s="11"/>
      <c r="B12" s="121" t="s">
        <v>89</v>
      </c>
      <c r="C12" s="122" t="s">
        <v>90</v>
      </c>
      <c r="D12" s="123" t="s">
        <v>124</v>
      </c>
      <c r="E12" s="136" t="s">
        <v>99</v>
      </c>
      <c r="F12" s="90"/>
      <c r="G12" s="125">
        <v>1</v>
      </c>
      <c r="H12" s="126"/>
      <c r="I12" s="125"/>
      <c r="J12" s="127" t="s">
        <v>125</v>
      </c>
      <c r="K12" s="127">
        <v>6</v>
      </c>
      <c r="L12" s="127"/>
      <c r="M12" s="127">
        <v>1</v>
      </c>
      <c r="N12" s="125"/>
      <c r="O12" s="126"/>
      <c r="P12" s="126">
        <v>1</v>
      </c>
      <c r="Q12" s="142" t="s">
        <v>139</v>
      </c>
      <c r="R12" s="142" t="s">
        <v>71</v>
      </c>
      <c r="S12" s="142"/>
      <c r="T12" s="142" t="s">
        <v>70</v>
      </c>
      <c r="U12" s="142" t="s">
        <v>92</v>
      </c>
      <c r="V12" s="128">
        <v>0.25</v>
      </c>
      <c r="W12" s="122" t="s">
        <v>137</v>
      </c>
      <c r="X12" s="129" t="s">
        <v>91</v>
      </c>
      <c r="Y12" s="73"/>
      <c r="Z12" s="73"/>
      <c r="AA12" s="73"/>
      <c r="AB12" s="73"/>
      <c r="AC12" s="73"/>
      <c r="AD12" s="73"/>
    </row>
    <row r="13" spans="1:30" x14ac:dyDescent="0.25">
      <c r="A13" s="26"/>
      <c r="B13" s="25" t="s">
        <v>7</v>
      </c>
      <c r="C13" s="20"/>
      <c r="D13" s="19"/>
      <c r="E13" s="74"/>
      <c r="F13" s="75"/>
      <c r="G13" s="21">
        <f>SUM(G10:G12)</f>
        <v>1</v>
      </c>
      <c r="H13" s="21"/>
      <c r="I13" s="21">
        <f>SUM(I10:I12)</f>
        <v>1</v>
      </c>
      <c r="J13" s="20"/>
      <c r="K13" s="20"/>
      <c r="L13" s="20"/>
      <c r="M13" s="21">
        <f t="shared" ref="M13:P13" si="1">SUM(M10:M12)</f>
        <v>2</v>
      </c>
      <c r="N13" s="21"/>
      <c r="O13" s="21"/>
      <c r="P13" s="21">
        <f t="shared" si="1"/>
        <v>2</v>
      </c>
      <c r="Q13" s="77" t="s">
        <v>143</v>
      </c>
      <c r="R13" s="77" t="s">
        <v>144</v>
      </c>
      <c r="S13" s="77"/>
      <c r="T13" s="77" t="s">
        <v>70</v>
      </c>
      <c r="U13" s="77" t="s">
        <v>71</v>
      </c>
      <c r="V13" s="37">
        <v>0.44400000000000001</v>
      </c>
      <c r="W13" s="76"/>
      <c r="X13" s="77"/>
      <c r="Y13" s="73"/>
      <c r="Z13" s="73"/>
      <c r="AA13" s="73"/>
      <c r="AB13" s="73"/>
      <c r="AC13" s="73"/>
      <c r="AD13" s="73"/>
    </row>
    <row r="14" spans="1:30" x14ac:dyDescent="0.25">
      <c r="A14" s="26"/>
      <c r="B14" s="137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46"/>
      <c r="R14" s="146"/>
      <c r="S14" s="146"/>
      <c r="T14" s="146"/>
      <c r="U14" s="146"/>
      <c r="V14" s="138"/>
      <c r="W14" s="138"/>
      <c r="X14" s="139"/>
      <c r="Y14" s="73"/>
      <c r="Z14" s="73"/>
      <c r="AA14" s="73"/>
      <c r="AB14" s="73"/>
      <c r="AC14" s="73"/>
      <c r="AD14" s="73"/>
    </row>
    <row r="15" spans="1:30" x14ac:dyDescent="0.25">
      <c r="A15" s="26"/>
      <c r="B15" s="39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147"/>
      <c r="R15" s="147"/>
      <c r="S15" s="147"/>
      <c r="T15" s="147"/>
      <c r="U15" s="147"/>
      <c r="V15" s="78"/>
      <c r="W15" s="78"/>
      <c r="X15" s="78"/>
      <c r="Y15" s="73"/>
      <c r="Z15" s="73"/>
      <c r="AA15" s="73"/>
      <c r="AB15" s="73"/>
      <c r="AC15" s="73"/>
      <c r="AD15" s="73"/>
    </row>
    <row r="16" spans="1:30" x14ac:dyDescent="0.25">
      <c r="A16" s="26"/>
      <c r="B16" s="39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147"/>
      <c r="R16" s="147"/>
      <c r="S16" s="147"/>
      <c r="T16" s="147"/>
      <c r="U16" s="147"/>
      <c r="V16" s="78"/>
      <c r="W16" s="78"/>
      <c r="X16" s="78"/>
      <c r="Y16" s="73"/>
      <c r="Z16" s="73"/>
      <c r="AA16" s="73"/>
      <c r="AB16" s="73"/>
      <c r="AC16" s="73"/>
      <c r="AD16" s="73"/>
    </row>
    <row r="17" spans="1:30" x14ac:dyDescent="0.25">
      <c r="A17" s="26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147"/>
      <c r="R17" s="147"/>
      <c r="S17" s="147"/>
      <c r="T17" s="147"/>
      <c r="U17" s="147"/>
      <c r="V17" s="78"/>
      <c r="W17" s="78"/>
      <c r="X17" s="78"/>
      <c r="Y17" s="73"/>
      <c r="Z17" s="73"/>
      <c r="AA17" s="73"/>
      <c r="AB17" s="73"/>
      <c r="AC17" s="73"/>
      <c r="AD17" s="73"/>
    </row>
    <row r="18" spans="1:30" x14ac:dyDescent="0.25">
      <c r="A18" s="26"/>
      <c r="B18" s="78"/>
      <c r="C18" s="39"/>
      <c r="D18" s="78"/>
      <c r="E18" s="83"/>
      <c r="G18" s="39"/>
      <c r="H18" s="41"/>
      <c r="I18" s="39"/>
      <c r="J18" s="27"/>
      <c r="K18" s="27"/>
      <c r="L18" s="27"/>
      <c r="M18" s="39"/>
      <c r="N18" s="39"/>
      <c r="O18" s="39"/>
      <c r="P18" s="39"/>
      <c r="Q18" s="105"/>
      <c r="R18" s="105"/>
      <c r="S18" s="105"/>
      <c r="T18" s="105"/>
      <c r="U18" s="105"/>
      <c r="V18" s="39"/>
      <c r="W18" s="78"/>
      <c r="X18" s="39"/>
      <c r="Y18" s="73"/>
      <c r="Z18" s="73"/>
      <c r="AA18" s="73"/>
      <c r="AB18" s="73"/>
      <c r="AC18" s="73"/>
      <c r="AD18" s="73"/>
    </row>
    <row r="19" spans="1:30" x14ac:dyDescent="0.25">
      <c r="A19" s="26"/>
      <c r="B19" s="78"/>
      <c r="C19" s="39"/>
      <c r="D19" s="78"/>
      <c r="E19" s="83"/>
      <c r="G19" s="39"/>
      <c r="H19" s="41"/>
      <c r="I19" s="39"/>
      <c r="J19" s="27"/>
      <c r="K19" s="27"/>
      <c r="L19" s="27"/>
      <c r="M19" s="39"/>
      <c r="N19" s="39"/>
      <c r="O19" s="39"/>
      <c r="P19" s="39"/>
      <c r="Q19" s="105"/>
      <c r="R19" s="105"/>
      <c r="S19" s="105"/>
      <c r="T19" s="105"/>
      <c r="U19" s="105"/>
      <c r="V19" s="39"/>
      <c r="W19" s="78"/>
      <c r="X19" s="39"/>
      <c r="Y19" s="73"/>
      <c r="Z19" s="73"/>
      <c r="AA19" s="73"/>
      <c r="AB19" s="73"/>
      <c r="AC19" s="73"/>
      <c r="AD19" s="73"/>
    </row>
    <row r="20" spans="1:30" x14ac:dyDescent="0.25">
      <c r="A20" s="26"/>
      <c r="B20" s="78"/>
      <c r="C20" s="39"/>
      <c r="D20" s="78"/>
      <c r="E20" s="83"/>
      <c r="G20" s="39"/>
      <c r="H20" s="41"/>
      <c r="I20" s="39"/>
      <c r="J20" s="27"/>
      <c r="K20" s="27"/>
      <c r="L20" s="27"/>
      <c r="M20" s="39"/>
      <c r="N20" s="39"/>
      <c r="O20" s="39"/>
      <c r="P20" s="39"/>
      <c r="Q20" s="105"/>
      <c r="R20" s="105"/>
      <c r="S20" s="105"/>
      <c r="T20" s="105"/>
      <c r="U20" s="105"/>
      <c r="V20" s="39"/>
      <c r="W20" s="140"/>
      <c r="X20" s="39"/>
      <c r="Y20" s="73"/>
      <c r="Z20" s="73"/>
      <c r="AA20" s="73"/>
      <c r="AB20" s="73"/>
      <c r="AC20" s="73"/>
      <c r="AD20" s="73"/>
    </row>
    <row r="21" spans="1:30" x14ac:dyDescent="0.25">
      <c r="A21" s="26"/>
      <c r="B21" s="78"/>
      <c r="C21" s="39"/>
      <c r="D21" s="78"/>
      <c r="E21" s="83"/>
      <c r="G21" s="39"/>
      <c r="H21" s="41"/>
      <c r="I21" s="39"/>
      <c r="J21" s="27"/>
      <c r="K21" s="27"/>
      <c r="L21" s="27"/>
      <c r="M21" s="39"/>
      <c r="N21" s="39"/>
      <c r="O21" s="39"/>
      <c r="P21" s="39"/>
      <c r="Q21" s="105"/>
      <c r="R21" s="105"/>
      <c r="S21" s="105"/>
      <c r="T21" s="105"/>
      <c r="U21" s="105"/>
      <c r="V21" s="39"/>
      <c r="W21" s="39"/>
      <c r="X21" s="39"/>
      <c r="Y21" s="73"/>
      <c r="Z21" s="73"/>
      <c r="AA21" s="73"/>
      <c r="AB21" s="73"/>
      <c r="AC21" s="73"/>
      <c r="AD21" s="73"/>
    </row>
    <row r="22" spans="1:30" x14ac:dyDescent="0.25">
      <c r="A22" s="26"/>
      <c r="B22" s="78"/>
      <c r="C22" s="39"/>
      <c r="D22" s="78"/>
      <c r="E22" s="83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105"/>
      <c r="R22" s="105"/>
      <c r="S22" s="105"/>
      <c r="T22" s="105"/>
      <c r="U22" s="105"/>
      <c r="V22" s="39"/>
      <c r="W22" s="141"/>
      <c r="X22" s="39"/>
      <c r="Y22" s="73"/>
      <c r="Z22" s="73"/>
      <c r="AA22" s="73"/>
      <c r="AB22" s="73"/>
      <c r="AC22" s="73"/>
      <c r="AD22" s="73"/>
    </row>
    <row r="23" spans="1:30" x14ac:dyDescent="0.25">
      <c r="A23" s="26"/>
      <c r="B23" s="78"/>
      <c r="C23" s="39"/>
      <c r="D23" s="78"/>
      <c r="E23" s="83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105"/>
      <c r="R23" s="105"/>
      <c r="S23" s="105"/>
      <c r="T23" s="105"/>
      <c r="U23" s="105"/>
      <c r="V23" s="39"/>
      <c r="W23" s="39"/>
      <c r="X23" s="39"/>
      <c r="Y23" s="73"/>
      <c r="Z23" s="73"/>
      <c r="AA23" s="73"/>
      <c r="AB23" s="73"/>
      <c r="AC23" s="73"/>
      <c r="AD23" s="73"/>
    </row>
    <row r="24" spans="1:30" x14ac:dyDescent="0.25">
      <c r="A24" s="26"/>
      <c r="B24" s="78"/>
      <c r="C24" s="39"/>
      <c r="D24" s="78"/>
      <c r="E24" s="83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105"/>
      <c r="R24" s="105"/>
      <c r="S24" s="105"/>
      <c r="T24" s="105"/>
      <c r="U24" s="105"/>
      <c r="V24" s="39"/>
      <c r="W24" s="78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78"/>
      <c r="C25" s="39"/>
      <c r="D25" s="78"/>
      <c r="E25" s="83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105"/>
      <c r="R25" s="105"/>
      <c r="S25" s="105"/>
      <c r="T25" s="105"/>
      <c r="U25" s="105"/>
      <c r="V25" s="39"/>
      <c r="W25" s="78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78"/>
      <c r="C26" s="39"/>
      <c r="D26" s="78"/>
      <c r="E26" s="83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105"/>
      <c r="R26" s="105"/>
      <c r="S26" s="105"/>
      <c r="T26" s="105"/>
      <c r="U26" s="105"/>
      <c r="V26" s="39"/>
      <c r="W26" s="78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78"/>
      <c r="C27" s="39"/>
      <c r="D27" s="78"/>
      <c r="E27" s="83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105"/>
      <c r="R27" s="105"/>
      <c r="S27" s="105"/>
      <c r="T27" s="105"/>
      <c r="U27" s="105"/>
      <c r="V27" s="39"/>
      <c r="W27" s="78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78"/>
      <c r="C28" s="39"/>
      <c r="D28" s="78"/>
      <c r="E28" s="83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105"/>
      <c r="R28" s="105"/>
      <c r="S28" s="105"/>
      <c r="T28" s="105"/>
      <c r="U28" s="105"/>
      <c r="V28" s="39"/>
      <c r="W28" s="78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78"/>
      <c r="C29" s="39"/>
      <c r="D29" s="78"/>
      <c r="E29" s="83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105"/>
      <c r="R29" s="105"/>
      <c r="S29" s="105"/>
      <c r="T29" s="105"/>
      <c r="U29" s="105"/>
      <c r="V29" s="39"/>
      <c r="W29" s="78"/>
      <c r="X29" s="39"/>
      <c r="Y29" s="73"/>
      <c r="Z29" s="73"/>
      <c r="AA29" s="73"/>
      <c r="AB29" s="73"/>
      <c r="AC29" s="73"/>
      <c r="AD29" s="73"/>
    </row>
    <row r="30" spans="1:30" x14ac:dyDescent="0.25">
      <c r="A30" s="26"/>
      <c r="B30" s="78"/>
      <c r="C30" s="39"/>
      <c r="D30" s="78"/>
      <c r="E30" s="78"/>
      <c r="F30" s="27"/>
      <c r="G30" s="39"/>
      <c r="H30" s="41"/>
      <c r="I30" s="39"/>
      <c r="J30" s="27"/>
      <c r="K30" s="27"/>
      <c r="L30" s="27"/>
      <c r="M30" s="27"/>
      <c r="N30" s="60"/>
      <c r="O30" s="60"/>
      <c r="P30" s="27"/>
      <c r="Q30" s="106"/>
      <c r="R30" s="106"/>
      <c r="S30" s="106"/>
      <c r="T30" s="106"/>
      <c r="U30" s="106"/>
      <c r="V30" s="27"/>
      <c r="W30" s="78"/>
      <c r="X30" s="27"/>
      <c r="Y30" s="73"/>
      <c r="Z30" s="73"/>
      <c r="AA30" s="73"/>
      <c r="AB30" s="73"/>
      <c r="AC30" s="73"/>
      <c r="AD30" s="73"/>
    </row>
    <row r="31" spans="1:30" x14ac:dyDescent="0.25">
      <c r="A31" s="26"/>
      <c r="B31" s="78"/>
      <c r="C31" s="39"/>
      <c r="D31" s="78"/>
      <c r="E31" s="78"/>
      <c r="F31" s="27"/>
      <c r="G31" s="39"/>
      <c r="H31" s="41"/>
      <c r="I31" s="39"/>
      <c r="J31" s="27"/>
      <c r="K31" s="27"/>
      <c r="L31" s="27"/>
      <c r="M31" s="27"/>
      <c r="N31" s="60"/>
      <c r="O31" s="60"/>
      <c r="P31" s="27"/>
      <c r="Q31" s="106"/>
      <c r="R31" s="106"/>
      <c r="S31" s="106"/>
      <c r="T31" s="106"/>
      <c r="U31" s="106"/>
      <c r="V31" s="27"/>
      <c r="W31" s="78"/>
      <c r="X31" s="27"/>
      <c r="Y31" s="73"/>
      <c r="Z31" s="73"/>
      <c r="AA31" s="73"/>
      <c r="AB31" s="73"/>
      <c r="AC31" s="73"/>
      <c r="AD31" s="73"/>
    </row>
    <row r="32" spans="1:30" x14ac:dyDescent="0.25">
      <c r="A32" s="26"/>
      <c r="B32" s="78"/>
      <c r="C32" s="39"/>
      <c r="D32" s="78"/>
      <c r="E32" s="78"/>
      <c r="F32" s="27"/>
      <c r="G32" s="39"/>
      <c r="H32" s="41"/>
      <c r="I32" s="39"/>
      <c r="J32" s="27"/>
      <c r="K32" s="27"/>
      <c r="L32" s="27"/>
      <c r="M32" s="27"/>
      <c r="N32" s="60"/>
      <c r="O32" s="60"/>
      <c r="P32" s="27"/>
      <c r="Q32" s="106"/>
      <c r="R32" s="106"/>
      <c r="S32" s="106"/>
      <c r="T32" s="106"/>
      <c r="U32" s="106"/>
      <c r="V32" s="27"/>
      <c r="W32" s="78"/>
      <c r="X32" s="27"/>
      <c r="Y32" s="73"/>
      <c r="Z32" s="73"/>
      <c r="AA32" s="73"/>
      <c r="AB32" s="73"/>
      <c r="AC32" s="73"/>
      <c r="AD32" s="73"/>
    </row>
    <row r="33" spans="1:30" x14ac:dyDescent="0.25">
      <c r="A33" s="26"/>
      <c r="B33" s="78"/>
      <c r="C33" s="39"/>
      <c r="D33" s="78"/>
      <c r="E33" s="78"/>
      <c r="F33" s="27"/>
      <c r="G33" s="39"/>
      <c r="H33" s="41"/>
      <c r="I33" s="39"/>
      <c r="J33" s="27"/>
      <c r="K33" s="27"/>
      <c r="L33" s="27"/>
      <c r="M33" s="27"/>
      <c r="N33" s="60"/>
      <c r="O33" s="60"/>
      <c r="P33" s="27"/>
      <c r="Q33" s="106"/>
      <c r="R33" s="106"/>
      <c r="S33" s="106"/>
      <c r="T33" s="106"/>
      <c r="U33" s="106"/>
      <c r="V33" s="27"/>
      <c r="W33" s="78"/>
      <c r="X33" s="27"/>
      <c r="Y33" s="73"/>
      <c r="Z33" s="73"/>
      <c r="AA33" s="73"/>
      <c r="AB33" s="73"/>
      <c r="AC33" s="73"/>
      <c r="AD33" s="73"/>
    </row>
    <row r="34" spans="1:30" x14ac:dyDescent="0.25">
      <c r="A34" s="26"/>
      <c r="B34" s="78"/>
      <c r="C34" s="39"/>
      <c r="D34" s="78"/>
      <c r="E34" s="78"/>
      <c r="F34" s="27"/>
      <c r="G34" s="39"/>
      <c r="H34" s="41"/>
      <c r="I34" s="39"/>
      <c r="J34" s="27"/>
      <c r="K34" s="27"/>
      <c r="L34" s="27"/>
      <c r="M34" s="27"/>
      <c r="N34" s="60"/>
      <c r="O34" s="60"/>
      <c r="P34" s="27"/>
      <c r="Q34" s="106"/>
      <c r="R34" s="106"/>
      <c r="S34" s="106"/>
      <c r="T34" s="106"/>
      <c r="U34" s="106"/>
      <c r="V34" s="27"/>
      <c r="W34" s="78"/>
      <c r="X34" s="27"/>
      <c r="Y34" s="73"/>
      <c r="Z34" s="73"/>
      <c r="AA34" s="73"/>
      <c r="AB34" s="73"/>
      <c r="AC34" s="73"/>
      <c r="AD34" s="73"/>
    </row>
    <row r="35" spans="1:30" x14ac:dyDescent="0.25">
      <c r="A35" s="26"/>
      <c r="B35" s="78"/>
      <c r="C35" s="39"/>
      <c r="D35" s="78"/>
      <c r="E35" s="78"/>
      <c r="F35" s="27"/>
      <c r="G35" s="39"/>
      <c r="H35" s="41"/>
      <c r="I35" s="39"/>
      <c r="J35" s="27"/>
      <c r="K35" s="27"/>
      <c r="L35" s="27"/>
      <c r="M35" s="27"/>
      <c r="N35" s="60"/>
      <c r="O35" s="60"/>
      <c r="P35" s="27"/>
      <c r="Q35" s="106"/>
      <c r="R35" s="106"/>
      <c r="S35" s="106"/>
      <c r="T35" s="106"/>
      <c r="U35" s="106"/>
      <c r="V35" s="27"/>
      <c r="W35" s="78"/>
      <c r="X35" s="27"/>
      <c r="Y35" s="73"/>
      <c r="Z35" s="73"/>
      <c r="AA35" s="73"/>
      <c r="AB35" s="73"/>
      <c r="AC35" s="73"/>
      <c r="AD35" s="73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08"/>
      <c r="R50" s="108"/>
      <c r="S50" s="108"/>
      <c r="T50" s="108"/>
      <c r="U50" s="108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08"/>
      <c r="R51" s="108"/>
      <c r="S51" s="108"/>
      <c r="T51" s="108"/>
      <c r="U51" s="108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08"/>
      <c r="R52" s="108"/>
      <c r="S52" s="108"/>
      <c r="T52" s="108"/>
      <c r="U52" s="108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08"/>
      <c r="R53" s="108"/>
      <c r="S53" s="108"/>
      <c r="T53" s="108"/>
      <c r="U53" s="108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08"/>
      <c r="R54" s="108"/>
      <c r="S54" s="108"/>
      <c r="T54" s="108"/>
      <c r="U54" s="108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08"/>
      <c r="R55" s="108"/>
      <c r="S55" s="108"/>
      <c r="T55" s="108"/>
      <c r="U55" s="108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08"/>
      <c r="R56" s="108"/>
      <c r="S56" s="108"/>
      <c r="T56" s="108"/>
      <c r="U56" s="108"/>
      <c r="V56"/>
      <c r="W56"/>
      <c r="X56"/>
      <c r="Y56"/>
      <c r="Z56"/>
      <c r="AA56"/>
      <c r="AB56"/>
      <c r="AC56"/>
      <c r="AD56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08"/>
      <c r="R70" s="108"/>
      <c r="S70" s="108"/>
      <c r="T70" s="108"/>
      <c r="U70" s="108"/>
      <c r="V70"/>
      <c r="W70"/>
      <c r="X70"/>
      <c r="Y70"/>
      <c r="Z70"/>
      <c r="AA70"/>
      <c r="AB70"/>
      <c r="AC70"/>
      <c r="AD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2020-09-16T17:59:10Z</dcterms:modified>
</cp:coreProperties>
</file>