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2" i="1" l="1"/>
  <c r="AM62" i="1"/>
  <c r="AN40" i="1"/>
  <c r="AM40" i="1"/>
  <c r="AL40" i="1"/>
  <c r="AP37" i="1" s="1"/>
  <c r="AN38" i="1"/>
  <c r="AL50" i="1" s="1"/>
  <c r="AN50" i="1" s="1"/>
  <c r="AM38" i="1"/>
  <c r="AL45" i="1" s="1"/>
  <c r="AN45" i="1" s="1"/>
  <c r="AN35" i="1"/>
  <c r="AL49" i="1" s="1"/>
  <c r="AN49" i="1" s="1"/>
  <c r="AM35" i="1"/>
  <c r="AL44" i="1" s="1"/>
  <c r="AN44" i="1" s="1"/>
  <c r="AP34" i="1" l="1"/>
  <c r="AM41" i="1"/>
  <c r="AL46" i="1" s="1"/>
  <c r="AN46" i="1" s="1"/>
  <c r="AN41" i="1"/>
  <c r="AL51" i="1" s="1"/>
  <c r="AN51" i="1" s="1"/>
  <c r="I69" i="1" l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1" i="1"/>
  <c r="J61" i="1"/>
  <c r="I61" i="1"/>
  <c r="H61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6" i="1"/>
  <c r="J36" i="1"/>
  <c r="I36" i="1"/>
  <c r="H36" i="1"/>
  <c r="K35" i="1"/>
  <c r="J35" i="1"/>
  <c r="I35" i="1"/>
  <c r="H35" i="1"/>
  <c r="K34" i="1"/>
  <c r="J34" i="1"/>
  <c r="I34" i="1"/>
  <c r="H34" i="1"/>
  <c r="O9" i="4" l="1"/>
  <c r="N9" i="4"/>
  <c r="M9" i="4"/>
  <c r="L9" i="4"/>
  <c r="K9" i="4"/>
  <c r="K12" i="4" s="1"/>
  <c r="AS6" i="4"/>
  <c r="AQ6" i="4"/>
  <c r="AP6" i="4"/>
  <c r="AO6" i="4"/>
  <c r="AN6" i="4"/>
  <c r="AM6" i="4"/>
  <c r="AG6" i="4"/>
  <c r="K11" i="4" s="1"/>
  <c r="AE6" i="4"/>
  <c r="I11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I6" i="4"/>
  <c r="I10" i="4" s="1"/>
  <c r="H6" i="4"/>
  <c r="H10" i="4" s="1"/>
  <c r="G6" i="4"/>
  <c r="G10" i="4" s="1"/>
  <c r="G12" i="4" s="1"/>
  <c r="F6" i="4"/>
  <c r="F10" i="4" s="1"/>
  <c r="E6" i="4"/>
  <c r="E10" i="4" s="1"/>
  <c r="E12" i="4" s="1"/>
  <c r="H12" i="4" l="1"/>
  <c r="M12" i="4" s="1"/>
  <c r="K10" i="4"/>
  <c r="I12" i="4"/>
  <c r="O10" i="4"/>
  <c r="N10" i="4"/>
  <c r="M10" i="4"/>
  <c r="F12" i="4"/>
  <c r="L10" i="4"/>
  <c r="M11" i="3"/>
  <c r="I11" i="3"/>
  <c r="G11" i="3"/>
  <c r="M6" i="3"/>
  <c r="I6" i="3"/>
  <c r="N12" i="4" l="1"/>
  <c r="L12" i="4"/>
  <c r="O18" i="3"/>
  <c r="M18" i="3"/>
  <c r="I18" i="3"/>
  <c r="H18" i="3"/>
  <c r="G18" i="3"/>
</calcChain>
</file>

<file path=xl/sharedStrings.xml><?xml version="1.0" encoding="utf-8"?>
<sst xmlns="http://schemas.openxmlformats.org/spreadsheetml/2006/main" count="661" uniqueCount="350">
  <si>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</si>
  <si>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</si>
  <si>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</si>
  <si>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</si>
  <si>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</si>
  <si>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</si>
  <si>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</si>
  <si>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</si>
  <si>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</si>
  <si>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</si>
  <si>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</si>
  <si>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</si>
  <si>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</si>
  <si>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</si>
  <si>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</si>
  <si>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</si>
  <si>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</si>
  <si>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</si>
  <si>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</si>
  <si>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</si>
  <si>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</si>
  <si>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</si>
  <si>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</si>
  <si>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</si>
  <si>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</si>
  <si>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</si>
  <si>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</si>
  <si>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</si>
  <si>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</si>
  <si>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</si>
  <si>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</si>
  <si>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</si>
  <si>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</si>
  <si>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</si>
  <si>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</si>
  <si>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</si>
  <si>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</si>
  <si>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</si>
  <si>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</si>
  <si>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</si>
  <si>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</si>
  <si>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</si>
  <si>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</si>
  <si>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</si>
  <si>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</si>
  <si>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</si>
  <si>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</si>
  <si>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</si>
  <si>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</si>
  <si>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</si>
  <si>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</si>
  <si>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</si>
  <si>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</si>
  <si>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</si>
  <si>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</si>
  <si>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</si>
  <si>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</si>
  <si>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Seurat</t>
  </si>
  <si>
    <t>3.</t>
  </si>
  <si>
    <t>1.</t>
  </si>
  <si>
    <t>2/5</t>
  </si>
  <si>
    <t>4.</t>
  </si>
  <si>
    <t>6.</t>
  </si>
  <si>
    <t>7.</t>
  </si>
  <si>
    <t>8.</t>
  </si>
  <si>
    <t>11.</t>
  </si>
  <si>
    <t>2p</t>
  </si>
  <si>
    <t>0/3</t>
  </si>
  <si>
    <t>Taavi Kivipelto</t>
  </si>
  <si>
    <t>B-POJAT</t>
  </si>
  <si>
    <t>19.08. 1978  Nurmo</t>
  </si>
  <si>
    <t>Länsi</t>
  </si>
  <si>
    <t>AA</t>
  </si>
  <si>
    <t>3p</t>
  </si>
  <si>
    <t>Kari Kiiskilä</t>
  </si>
  <si>
    <t>07.07. 1979  Lahti</t>
  </si>
  <si>
    <t xml:space="preserve">  5-9</t>
  </si>
  <si>
    <t>II p</t>
  </si>
  <si>
    <t>Antero Salonen</t>
  </si>
  <si>
    <t>A-POJAT</t>
  </si>
  <si>
    <t>12.07. 1980  Alajärvi</t>
  </si>
  <si>
    <t xml:space="preserve">  5-13</t>
  </si>
  <si>
    <t>III p</t>
  </si>
  <si>
    <t>Timo Hakala</t>
  </si>
  <si>
    <t>25.07. 1981  Lohja</t>
  </si>
  <si>
    <t>I p</t>
  </si>
  <si>
    <t>Kari Isotalo</t>
  </si>
  <si>
    <t xml:space="preserve"> LIITTO - LEHDISTÖ - KORTTI</t>
  </si>
  <si>
    <t>MIEHET</t>
  </si>
  <si>
    <t xml:space="preserve">  Tulos</t>
  </si>
  <si>
    <t xml:space="preserve">  KL-%</t>
  </si>
  <si>
    <t>06.06. 1986  Lahti</t>
  </si>
  <si>
    <t xml:space="preserve">  5-5</t>
  </si>
  <si>
    <t>Liitto</t>
  </si>
  <si>
    <t>RPL</t>
  </si>
  <si>
    <t>1</t>
  </si>
  <si>
    <t>Vesa Lipsanen</t>
  </si>
  <si>
    <t>07.06. 1990  Hyvinkää</t>
  </si>
  <si>
    <t xml:space="preserve">  8-14</t>
  </si>
  <si>
    <t>Lehdistö</t>
  </si>
  <si>
    <t>3v</t>
  </si>
  <si>
    <t>Tuomo Olli</t>
  </si>
  <si>
    <t>29.05. 1991  Haaparanta</t>
  </si>
  <si>
    <t xml:space="preserve">  7-6</t>
  </si>
  <si>
    <t>Pekka Peltomäki</t>
  </si>
  <si>
    <t>Ikä ensimmäisessä ottelussa</t>
  </si>
  <si>
    <t>24 v  2 kk  7 pv</t>
  </si>
  <si>
    <t>9.</t>
  </si>
  <si>
    <t>HePe</t>
  </si>
  <si>
    <t>10.</t>
  </si>
  <si>
    <t>PuMu</t>
  </si>
  <si>
    <t>5.</t>
  </si>
  <si>
    <t>ykkössarja</t>
  </si>
  <si>
    <t>AA = Alajärven Ankkurit  (1944),  kasvattajaseura</t>
  </si>
  <si>
    <t>HePe = Helsinki-Pesis  (1977)</t>
  </si>
  <si>
    <t>PuMu = Puna-Mustat, Helsinki  (1941)</t>
  </si>
  <si>
    <t>RPL = Riihimäen Pallonlyöjät  (1924)</t>
  </si>
  <si>
    <t>31.05. 1981  Tahko - AA  14-4</t>
  </si>
  <si>
    <t>05.07. 1981  AA - Tahko  6-7</t>
  </si>
  <si>
    <t>12.08. 1987  RPL - NJ  11-9</t>
  </si>
  <si>
    <t>4.  ottelu</t>
  </si>
  <si>
    <t xml:space="preserve">  19 v   2 kk   1 pv</t>
  </si>
  <si>
    <t xml:space="preserve">  19 v   3 kk   5 pv</t>
  </si>
  <si>
    <t xml:space="preserve">  25 v   4 kk 13 pv</t>
  </si>
  <si>
    <t>Mitalisarja  4.</t>
  </si>
  <si>
    <t>2-0  KPL</t>
  </si>
  <si>
    <t>2-0  KaMa</t>
  </si>
  <si>
    <t>16-12  SMJ</t>
  </si>
  <si>
    <t>2-0  SMJ</t>
  </si>
  <si>
    <t>2-0  Tahko</t>
  </si>
  <si>
    <t>9-8  IPV</t>
  </si>
  <si>
    <t>0-2  Tahko</t>
  </si>
  <si>
    <t>0-2  SoJy</t>
  </si>
  <si>
    <t>2-0  Kiri</t>
  </si>
  <si>
    <t>9-6  Lippo</t>
  </si>
  <si>
    <t>3-1  LP</t>
  </si>
  <si>
    <t>1-2  IPV</t>
  </si>
  <si>
    <t>8-14  Lippo</t>
  </si>
  <si>
    <t>0-2  Lippo</t>
  </si>
  <si>
    <t>0-3  SMJ</t>
  </si>
  <si>
    <t>4/7</t>
  </si>
  <si>
    <t>2/2</t>
  </si>
  <si>
    <t xml:space="preserve">      Mitalit</t>
  </si>
  <si>
    <t>hSM</t>
  </si>
  <si>
    <t>30.3.1962   Alajärvi</t>
  </si>
  <si>
    <t>0/2</t>
  </si>
  <si>
    <t>0/1</t>
  </si>
  <si>
    <t>0/6</t>
  </si>
  <si>
    <t>3/8</t>
  </si>
  <si>
    <t>2/3</t>
  </si>
  <si>
    <t>1/3</t>
  </si>
  <si>
    <t>1/7</t>
  </si>
  <si>
    <t>3/16</t>
  </si>
  <si>
    <t xml:space="preserve"> 11-3</t>
  </si>
  <si>
    <t xml:space="preserve">  9-7</t>
  </si>
  <si>
    <t xml:space="preserve">       Runkosarja TOP-30</t>
  </si>
  <si>
    <t>30.</t>
  </si>
  <si>
    <t>90.  ottelu</t>
  </si>
  <si>
    <t>28.</t>
  </si>
  <si>
    <t>24.</t>
  </si>
  <si>
    <t>27.</t>
  </si>
  <si>
    <t>Ylempi loppusarja TOP-10</t>
  </si>
  <si>
    <t>2/4</t>
  </si>
  <si>
    <t>1/1</t>
  </si>
  <si>
    <t>3/6</t>
  </si>
  <si>
    <t xml:space="preserve"> Paras kärkilyöntiprosentti  1987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</si>
  <si>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</si>
  <si>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</si>
  <si>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</si>
  <si>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</si>
  <si>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</si>
  <si>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</si>
  <si>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</si>
  <si>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</si>
  <si>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</si>
  <si>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</si>
  <si>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</si>
  <si>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</si>
  <si>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</si>
  <si>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</si>
  <si>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</si>
  <si>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>426.</t>
  </si>
  <si>
    <t xml:space="preserve"> 200</t>
  </si>
  <si>
    <t>284.</t>
  </si>
  <si>
    <t>145.</t>
  </si>
  <si>
    <t>179.</t>
  </si>
  <si>
    <t>183.</t>
  </si>
  <si>
    <t>115.</t>
  </si>
  <si>
    <t>142.</t>
  </si>
  <si>
    <t>101.</t>
  </si>
  <si>
    <t>114.</t>
  </si>
  <si>
    <t>82.</t>
  </si>
  <si>
    <t>234. ottelu</t>
  </si>
  <si>
    <t>94.</t>
  </si>
  <si>
    <t>121.</t>
  </si>
  <si>
    <t>78.</t>
  </si>
  <si>
    <t xml:space="preserve"> Kärkilyöjätilasto</t>
  </si>
  <si>
    <t xml:space="preserve"> PLAY OFF,  KA / OTT</t>
  </si>
  <si>
    <t xml:space="preserve"> PLAY OFF, TASASATASET,  ka. / peli</t>
  </si>
  <si>
    <t>232.</t>
  </si>
  <si>
    <t>152.</t>
  </si>
  <si>
    <t>138.</t>
  </si>
  <si>
    <t>74.</t>
  </si>
  <si>
    <t>71.</t>
  </si>
  <si>
    <t>100.</t>
  </si>
  <si>
    <t>108.</t>
  </si>
  <si>
    <t>104.</t>
  </si>
  <si>
    <t>116.</t>
  </si>
  <si>
    <t>75.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</si>
  <si>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</si>
  <si>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</si>
  <si>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</si>
  <si>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</si>
  <si>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</si>
  <si>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</si>
  <si>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</si>
  <si>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</si>
  <si>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</si>
  <si>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</si>
  <si>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</si>
  <si>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</si>
  <si>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</si>
  <si>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</si>
  <si>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</si>
  <si>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</si>
  <si>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</si>
  <si>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</si>
  <si>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</si>
  <si>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</si>
  <si>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</si>
  <si>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</si>
  <si>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</si>
  <si>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</si>
  <si>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</si>
  <si>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</si>
  <si>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</si>
  <si>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</si>
  <si>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>98.   30.06. 1992  LP - AA  15-4</t>
  </si>
  <si>
    <t>30 v   3 kk   0 pv</t>
  </si>
  <si>
    <t>49.   22.05. 1994  Kiri - AA  0-2</t>
  </si>
  <si>
    <t>784.</t>
  </si>
  <si>
    <t>700.</t>
  </si>
  <si>
    <t>613.</t>
  </si>
  <si>
    <t>636.</t>
  </si>
  <si>
    <t>653.</t>
  </si>
  <si>
    <t>480.</t>
  </si>
  <si>
    <t>432.</t>
  </si>
  <si>
    <t>378.</t>
  </si>
  <si>
    <t>324.</t>
  </si>
  <si>
    <t>261.</t>
  </si>
  <si>
    <t>217.</t>
  </si>
  <si>
    <t>146.</t>
  </si>
  <si>
    <t>128.</t>
  </si>
  <si>
    <t>805.</t>
  </si>
  <si>
    <t>675.</t>
  </si>
  <si>
    <t>582.</t>
  </si>
  <si>
    <t>606.</t>
  </si>
  <si>
    <t>622.</t>
  </si>
  <si>
    <t>504.</t>
  </si>
  <si>
    <t>400.</t>
  </si>
  <si>
    <t>318.</t>
  </si>
  <si>
    <t>253.</t>
  </si>
  <si>
    <t>199.</t>
  </si>
  <si>
    <t>160.</t>
  </si>
  <si>
    <t>122.</t>
  </si>
  <si>
    <t>91.</t>
  </si>
  <si>
    <t>87.</t>
  </si>
  <si>
    <t>817.</t>
  </si>
  <si>
    <t>692.</t>
  </si>
  <si>
    <t>608.</t>
  </si>
  <si>
    <t>632.</t>
  </si>
  <si>
    <t>649.</t>
  </si>
  <si>
    <t>491.</t>
  </si>
  <si>
    <t>344.</t>
  </si>
  <si>
    <t>188.</t>
  </si>
  <si>
    <t>109.</t>
  </si>
  <si>
    <t>250.</t>
  </si>
  <si>
    <t>218.</t>
  </si>
  <si>
    <t>220.</t>
  </si>
  <si>
    <t>239.</t>
  </si>
  <si>
    <t>178.</t>
  </si>
  <si>
    <t>130.</t>
  </si>
  <si>
    <t>96.</t>
  </si>
  <si>
    <t>80.</t>
  </si>
  <si>
    <t>67.</t>
  </si>
  <si>
    <t>62.</t>
  </si>
  <si>
    <t>51.</t>
  </si>
  <si>
    <t>42.</t>
  </si>
  <si>
    <t>838.</t>
  </si>
  <si>
    <t>640.</t>
  </si>
  <si>
    <t>549.</t>
  </si>
  <si>
    <t>569.</t>
  </si>
  <si>
    <t>588.</t>
  </si>
  <si>
    <t>475.</t>
  </si>
  <si>
    <t>363.</t>
  </si>
  <si>
    <t>290.</t>
  </si>
  <si>
    <t>246.</t>
  </si>
  <si>
    <t>50.</t>
  </si>
  <si>
    <t>36.</t>
  </si>
  <si>
    <t>89.</t>
  </si>
  <si>
    <t>98.</t>
  </si>
  <si>
    <t>126.</t>
  </si>
  <si>
    <t>95.</t>
  </si>
  <si>
    <t>88.</t>
  </si>
  <si>
    <t>103.</t>
  </si>
  <si>
    <t>106.</t>
  </si>
  <si>
    <t>85.</t>
  </si>
  <si>
    <t>84.</t>
  </si>
  <si>
    <t>77.</t>
  </si>
  <si>
    <t>79.</t>
  </si>
  <si>
    <t>64.</t>
  </si>
  <si>
    <t>47.</t>
  </si>
  <si>
    <t>55.</t>
  </si>
  <si>
    <t>83.</t>
  </si>
  <si>
    <t>112.</t>
  </si>
  <si>
    <t>134.</t>
  </si>
  <si>
    <t>92.</t>
  </si>
  <si>
    <t>86.</t>
  </si>
  <si>
    <t>162.</t>
  </si>
  <si>
    <t>63.</t>
  </si>
  <si>
    <t>49.</t>
  </si>
  <si>
    <t>34.</t>
  </si>
  <si>
    <t>32.</t>
  </si>
  <si>
    <t>33.</t>
  </si>
  <si>
    <t>133.</t>
  </si>
  <si>
    <t>69.</t>
  </si>
  <si>
    <t>61.</t>
  </si>
  <si>
    <t>35.</t>
  </si>
  <si>
    <t>29.</t>
  </si>
  <si>
    <t>10.   28.08. 1988  AA - SMJ  8-3,  fin 2/2</t>
  </si>
  <si>
    <t>12.   27.08. 1988  SMJ - AA  9-8,  fin 1/2</t>
  </si>
  <si>
    <t>56.   19.08. 1989  SMJ - AA  2-6,  pve 2/2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</si>
  <si>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</si>
  <si>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</si>
  <si>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</si>
  <si>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</si>
  <si>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</si>
  <si>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</si>
  <si>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</si>
  <si>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</si>
  <si>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</si>
  <si>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</si>
  <si>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</si>
  <si>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</si>
  <si>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</si>
  <si>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</si>
  <si>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</si>
  <si>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Alajärven Ankkurit</t>
  </si>
  <si>
    <t>Riihimäen Pallonlyöjät</t>
  </si>
  <si>
    <t>678 995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</si>
</sst>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165" fontId="3" fillId="7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6" fillId="0" borderId="0" xfId="0" applyFont="1" applyFill="1"/>
    <xf numFmtId="0" fontId="9" fillId="6" borderId="2" xfId="0" applyFont="1" applyFill="1" applyBorder="1" applyAlignment="1">
      <alignment vertical="top"/>
    </xf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49" fontId="7" fillId="3" borderId="7" xfId="0" applyNumberFormat="1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2" borderId="9" xfId="0" applyFont="1" applyFill="1" applyBorder="1" applyAlignment="1"/>
    <xf numFmtId="0" fontId="3" fillId="6" borderId="4" xfId="0" applyFont="1" applyFill="1" applyBorder="1"/>
    <xf numFmtId="0" fontId="3" fillId="6" borderId="1" xfId="0" applyFont="1" applyFill="1" applyBorder="1" applyAlignment="1"/>
    <xf numFmtId="0" fontId="3" fillId="3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164" fontId="3" fillId="2" borderId="0" xfId="0" applyNumberFormat="1" applyFont="1" applyFill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2" borderId="3" xfId="0" applyNumberFormat="1" applyFont="1" applyFill="1" applyBorder="1"/>
    <xf numFmtId="49" fontId="3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5" fillId="4" borderId="7" xfId="0" applyFont="1" applyFill="1" applyBorder="1"/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7" xfId="0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2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7.57031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3.7109375" style="59" customWidth="1"/>
    <col min="34" max="36" width="12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41.28515625" style="3" customWidth="1"/>
    <col min="45" max="16384" width="9.140625" style="3"/>
  </cols>
  <sheetData>
    <row r="1" spans="1:46" ht="18.75" customHeight="1" x14ac:dyDescent="0.25">
      <c r="A1" s="153"/>
      <c r="B1" s="75" t="s">
        <v>68</v>
      </c>
      <c r="C1" s="5"/>
      <c r="D1" s="79"/>
      <c r="E1" s="88" t="s">
        <v>144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155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161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94" t="s">
        <v>142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143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24">
        <v>1981</v>
      </c>
      <c r="C4" s="24" t="s">
        <v>62</v>
      </c>
      <c r="D4" s="148" t="s">
        <v>72</v>
      </c>
      <c r="E4" s="24">
        <v>11</v>
      </c>
      <c r="F4" s="24">
        <v>0</v>
      </c>
      <c r="G4" s="24">
        <v>4</v>
      </c>
      <c r="H4" s="24">
        <v>4</v>
      </c>
      <c r="I4" s="24">
        <v>27</v>
      </c>
      <c r="J4" s="24">
        <v>7</v>
      </c>
      <c r="K4" s="24">
        <v>6</v>
      </c>
      <c r="L4" s="24">
        <v>10</v>
      </c>
      <c r="M4" s="24">
        <v>4</v>
      </c>
      <c r="N4" s="27">
        <v>0.55102040816326525</v>
      </c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6"/>
      <c r="AO4" s="28"/>
      <c r="AP4" s="24"/>
      <c r="AQ4" s="24"/>
      <c r="AR4" s="38"/>
      <c r="AS4" s="38"/>
      <c r="AT4" s="38"/>
    </row>
    <row r="5" spans="1:46" s="4" customFormat="1" ht="15" customHeight="1" x14ac:dyDescent="0.25">
      <c r="A5" s="2"/>
      <c r="B5" s="24">
        <v>1982</v>
      </c>
      <c r="C5" s="24" t="s">
        <v>111</v>
      </c>
      <c r="D5" s="148" t="s">
        <v>72</v>
      </c>
      <c r="E5" s="24">
        <v>13</v>
      </c>
      <c r="F5" s="24">
        <v>0</v>
      </c>
      <c r="G5" s="24">
        <v>3</v>
      </c>
      <c r="H5" s="24">
        <v>5</v>
      </c>
      <c r="I5" s="24">
        <v>34</v>
      </c>
      <c r="J5" s="24">
        <v>15</v>
      </c>
      <c r="K5" s="24">
        <v>7</v>
      </c>
      <c r="L5" s="24">
        <v>9</v>
      </c>
      <c r="M5" s="24">
        <v>3</v>
      </c>
      <c r="N5" s="27">
        <v>0.39534883720930231</v>
      </c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6"/>
      <c r="AO5" s="28"/>
      <c r="AP5" s="24"/>
      <c r="AQ5" s="24"/>
      <c r="AR5" s="38"/>
      <c r="AS5" s="38"/>
      <c r="AT5" s="38"/>
    </row>
    <row r="6" spans="1:46" s="4" customFormat="1" ht="15" customHeight="1" x14ac:dyDescent="0.25">
      <c r="A6" s="2"/>
      <c r="B6" s="24">
        <v>1983</v>
      </c>
      <c r="C6" s="24" t="s">
        <v>61</v>
      </c>
      <c r="D6" s="148" t="s">
        <v>72</v>
      </c>
      <c r="E6" s="24">
        <v>13</v>
      </c>
      <c r="F6" s="24">
        <v>0</v>
      </c>
      <c r="G6" s="24">
        <v>5</v>
      </c>
      <c r="H6" s="24">
        <v>7</v>
      </c>
      <c r="I6" s="24">
        <v>31</v>
      </c>
      <c r="J6" s="24">
        <v>8</v>
      </c>
      <c r="K6" s="24">
        <v>8</v>
      </c>
      <c r="L6" s="24">
        <v>10</v>
      </c>
      <c r="M6" s="24">
        <v>5</v>
      </c>
      <c r="N6" s="31">
        <v>0.47</v>
      </c>
      <c r="O6" s="23"/>
      <c r="P6" s="17"/>
      <c r="Q6" s="17"/>
      <c r="R6" s="17"/>
      <c r="S6" s="17"/>
      <c r="T6" s="23"/>
      <c r="U6" s="24">
        <v>3</v>
      </c>
      <c r="V6" s="24">
        <v>0</v>
      </c>
      <c r="W6" s="26">
        <v>1</v>
      </c>
      <c r="X6" s="24">
        <v>0</v>
      </c>
      <c r="Y6" s="24">
        <v>3</v>
      </c>
      <c r="Z6" s="27">
        <v>0.33300000000000002</v>
      </c>
      <c r="AA6" s="23"/>
      <c r="AB6" s="17"/>
      <c r="AC6" s="17"/>
      <c r="AD6" s="17"/>
      <c r="AE6" s="17"/>
      <c r="AF6" s="23"/>
      <c r="AG6" s="75" t="s">
        <v>124</v>
      </c>
      <c r="AH6" s="75"/>
      <c r="AI6" s="75"/>
      <c r="AJ6" s="75"/>
      <c r="AK6" s="23"/>
      <c r="AL6" s="24"/>
      <c r="AM6" s="24"/>
      <c r="AN6" s="26"/>
      <c r="AO6" s="28"/>
      <c r="AP6" s="24"/>
      <c r="AQ6" s="24"/>
      <c r="AR6" s="38"/>
      <c r="AS6" s="38"/>
      <c r="AT6" s="38"/>
    </row>
    <row r="7" spans="1:46" s="4" customFormat="1" ht="15" customHeight="1" x14ac:dyDescent="0.25">
      <c r="A7" s="2"/>
      <c r="B7" s="90">
        <v>1984</v>
      </c>
      <c r="C7" s="93" t="s">
        <v>107</v>
      </c>
      <c r="D7" s="147" t="s">
        <v>108</v>
      </c>
      <c r="E7" s="90"/>
      <c r="F7" s="91" t="s">
        <v>112</v>
      </c>
      <c r="G7" s="93"/>
      <c r="H7" s="60"/>
      <c r="I7" s="90"/>
      <c r="J7" s="90"/>
      <c r="K7" s="90"/>
      <c r="L7" s="90"/>
      <c r="M7" s="90"/>
      <c r="N7" s="90"/>
      <c r="O7" s="23"/>
      <c r="P7" s="17"/>
      <c r="Q7" s="17"/>
      <c r="R7" s="17"/>
      <c r="S7" s="17"/>
      <c r="T7" s="23"/>
      <c r="U7" s="24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75"/>
      <c r="AH7" s="75"/>
      <c r="AI7" s="75"/>
      <c r="AJ7" s="75"/>
      <c r="AK7" s="23"/>
      <c r="AL7" s="24"/>
      <c r="AM7" s="24"/>
      <c r="AN7" s="26"/>
      <c r="AO7" s="28"/>
      <c r="AP7" s="24"/>
      <c r="AQ7" s="24"/>
      <c r="AR7" s="38"/>
      <c r="AS7" s="38"/>
      <c r="AT7" s="38"/>
    </row>
    <row r="8" spans="1:46" s="4" customFormat="1" ht="15" customHeight="1" x14ac:dyDescent="0.25">
      <c r="A8" s="2"/>
      <c r="B8" s="90">
        <v>1985</v>
      </c>
      <c r="C8" s="90" t="s">
        <v>109</v>
      </c>
      <c r="D8" s="147" t="s">
        <v>110</v>
      </c>
      <c r="E8" s="90"/>
      <c r="F8" s="91" t="s">
        <v>112</v>
      </c>
      <c r="G8" s="93"/>
      <c r="H8" s="60"/>
      <c r="I8" s="90"/>
      <c r="J8" s="90"/>
      <c r="K8" s="90"/>
      <c r="L8" s="90"/>
      <c r="M8" s="90"/>
      <c r="N8" s="149"/>
      <c r="O8" s="23"/>
      <c r="P8" s="17"/>
      <c r="Q8" s="17"/>
      <c r="R8" s="17"/>
      <c r="S8" s="17"/>
      <c r="T8" s="23"/>
      <c r="U8" s="24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75"/>
      <c r="AH8" s="75"/>
      <c r="AI8" s="75"/>
      <c r="AJ8" s="75"/>
      <c r="AK8" s="23"/>
      <c r="AL8" s="24"/>
      <c r="AM8" s="24"/>
      <c r="AN8" s="26"/>
      <c r="AO8" s="28"/>
      <c r="AP8" s="24"/>
      <c r="AQ8" s="24"/>
      <c r="AR8" s="38"/>
      <c r="AS8" s="38"/>
      <c r="AT8" s="38"/>
    </row>
    <row r="9" spans="1:46" s="4" customFormat="1" ht="15" customHeight="1" x14ac:dyDescent="0.25">
      <c r="A9" s="2"/>
      <c r="B9" s="24">
        <v>1986</v>
      </c>
      <c r="C9" s="24" t="s">
        <v>64</v>
      </c>
      <c r="D9" s="148" t="s">
        <v>94</v>
      </c>
      <c r="E9" s="24">
        <v>22</v>
      </c>
      <c r="F9" s="24">
        <v>0</v>
      </c>
      <c r="G9" s="24">
        <v>15</v>
      </c>
      <c r="H9" s="24">
        <v>11</v>
      </c>
      <c r="I9" s="24">
        <v>88</v>
      </c>
      <c r="J9" s="24">
        <v>21</v>
      </c>
      <c r="K9" s="24">
        <v>29</v>
      </c>
      <c r="L9" s="24">
        <v>23</v>
      </c>
      <c r="M9" s="24">
        <v>15</v>
      </c>
      <c r="N9" s="31">
        <v>0.51500000000000001</v>
      </c>
      <c r="O9" s="23"/>
      <c r="P9" s="17"/>
      <c r="Q9" s="17"/>
      <c r="R9" s="17"/>
      <c r="S9" s="17"/>
      <c r="T9" s="23"/>
      <c r="U9" s="24"/>
      <c r="V9" s="24"/>
      <c r="W9" s="24"/>
      <c r="X9" s="24"/>
      <c r="Y9" s="24"/>
      <c r="Z9" s="24"/>
      <c r="AA9" s="23"/>
      <c r="AB9" s="17"/>
      <c r="AC9" s="17"/>
      <c r="AD9" s="17"/>
      <c r="AE9" s="17"/>
      <c r="AF9" s="23"/>
      <c r="AG9" s="75"/>
      <c r="AH9" s="75"/>
      <c r="AI9" s="75"/>
      <c r="AJ9" s="75"/>
      <c r="AK9" s="23"/>
      <c r="AL9" s="24"/>
      <c r="AM9" s="24">
        <v>1</v>
      </c>
      <c r="AN9" s="26"/>
      <c r="AO9" s="28"/>
      <c r="AP9" s="24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1987</v>
      </c>
      <c r="C10" s="24" t="s">
        <v>65</v>
      </c>
      <c r="D10" s="148" t="s">
        <v>94</v>
      </c>
      <c r="E10" s="24">
        <v>22</v>
      </c>
      <c r="F10" s="24">
        <v>0</v>
      </c>
      <c r="G10" s="24">
        <v>8</v>
      </c>
      <c r="H10" s="24">
        <v>16</v>
      </c>
      <c r="I10" s="24">
        <v>128</v>
      </c>
      <c r="J10" s="24">
        <v>32</v>
      </c>
      <c r="K10" s="24">
        <v>54</v>
      </c>
      <c r="L10" s="24">
        <v>34</v>
      </c>
      <c r="M10" s="24">
        <v>8</v>
      </c>
      <c r="N10" s="31">
        <v>0.68500000000000005</v>
      </c>
      <c r="O10" s="23"/>
      <c r="P10" s="17"/>
      <c r="Q10" s="17"/>
      <c r="R10" s="17"/>
      <c r="S10" s="17" t="s">
        <v>65</v>
      </c>
      <c r="T10" s="23"/>
      <c r="U10" s="24"/>
      <c r="V10" s="24"/>
      <c r="W10" s="24"/>
      <c r="X10" s="24"/>
      <c r="Y10" s="24"/>
      <c r="Z10" s="24"/>
      <c r="AA10" s="23"/>
      <c r="AB10" s="17"/>
      <c r="AC10" s="17"/>
      <c r="AD10" s="17"/>
      <c r="AE10" s="17"/>
      <c r="AF10" s="23"/>
      <c r="AG10" s="75"/>
      <c r="AH10" s="75"/>
      <c r="AI10" s="75"/>
      <c r="AJ10" s="75"/>
      <c r="AK10" s="23"/>
      <c r="AL10" s="24"/>
      <c r="AM10" s="24"/>
      <c r="AN10" s="26"/>
      <c r="AO10" s="28"/>
      <c r="AP10" s="24"/>
      <c r="AQ10" s="24"/>
      <c r="AR10" s="38"/>
      <c r="AS10" s="38"/>
      <c r="AT10" s="38"/>
    </row>
    <row r="11" spans="1:46" s="4" customFormat="1" ht="15" customHeight="1" x14ac:dyDescent="0.25">
      <c r="A11" s="2"/>
      <c r="B11" s="24">
        <v>1988</v>
      </c>
      <c r="C11" s="24" t="s">
        <v>59</v>
      </c>
      <c r="D11" s="148" t="s">
        <v>72</v>
      </c>
      <c r="E11" s="24">
        <v>22</v>
      </c>
      <c r="F11" s="24">
        <v>0</v>
      </c>
      <c r="G11" s="24">
        <v>9</v>
      </c>
      <c r="H11" s="24">
        <v>18</v>
      </c>
      <c r="I11" s="24">
        <v>87</v>
      </c>
      <c r="J11" s="24">
        <v>15</v>
      </c>
      <c r="K11" s="24">
        <v>29</v>
      </c>
      <c r="L11" s="24">
        <v>34</v>
      </c>
      <c r="M11" s="24">
        <v>9</v>
      </c>
      <c r="N11" s="31">
        <v>0.56499999999999995</v>
      </c>
      <c r="O11" s="23"/>
      <c r="P11" s="17"/>
      <c r="Q11" s="17"/>
      <c r="R11" s="17"/>
      <c r="S11" s="17"/>
      <c r="T11" s="23"/>
      <c r="U11" s="24">
        <v>6</v>
      </c>
      <c r="V11" s="24">
        <v>0</v>
      </c>
      <c r="W11" s="26">
        <v>3</v>
      </c>
      <c r="X11" s="24">
        <v>5</v>
      </c>
      <c r="Y11" s="24">
        <v>29</v>
      </c>
      <c r="Z11" s="27">
        <v>0.67400000000000004</v>
      </c>
      <c r="AA11" s="23"/>
      <c r="AB11" s="17"/>
      <c r="AC11" s="17" t="s">
        <v>109</v>
      </c>
      <c r="AD11" s="17"/>
      <c r="AE11" s="17" t="s">
        <v>107</v>
      </c>
      <c r="AF11" s="23"/>
      <c r="AG11" s="75" t="s">
        <v>125</v>
      </c>
      <c r="AH11" s="75" t="s">
        <v>126</v>
      </c>
      <c r="AI11" s="75"/>
      <c r="AJ11" s="75" t="s">
        <v>127</v>
      </c>
      <c r="AK11" s="23"/>
      <c r="AL11" s="24"/>
      <c r="AM11" s="24"/>
      <c r="AN11" s="26"/>
      <c r="AO11" s="26">
        <v>1</v>
      </c>
      <c r="AP11" s="24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1989</v>
      </c>
      <c r="C12" s="24" t="s">
        <v>59</v>
      </c>
      <c r="D12" s="148" t="s">
        <v>72</v>
      </c>
      <c r="E12" s="24">
        <v>22</v>
      </c>
      <c r="F12" s="24">
        <v>0</v>
      </c>
      <c r="G12" s="24">
        <v>12</v>
      </c>
      <c r="H12" s="24">
        <v>17</v>
      </c>
      <c r="I12" s="24">
        <v>97</v>
      </c>
      <c r="J12" s="24">
        <v>13</v>
      </c>
      <c r="K12" s="24">
        <v>35</v>
      </c>
      <c r="L12" s="24">
        <v>37</v>
      </c>
      <c r="M12" s="24">
        <v>12</v>
      </c>
      <c r="N12" s="31">
        <v>0.55400000000000005</v>
      </c>
      <c r="O12" s="23"/>
      <c r="P12" s="17"/>
      <c r="Q12" s="17" t="s">
        <v>156</v>
      </c>
      <c r="R12" s="17"/>
      <c r="S12" s="17"/>
      <c r="T12" s="23"/>
      <c r="U12" s="24">
        <v>6</v>
      </c>
      <c r="V12" s="24">
        <v>0</v>
      </c>
      <c r="W12" s="26">
        <v>2</v>
      </c>
      <c r="X12" s="24">
        <v>4</v>
      </c>
      <c r="Y12" s="24">
        <v>31</v>
      </c>
      <c r="Z12" s="27">
        <v>0.70499999999999996</v>
      </c>
      <c r="AA12" s="23"/>
      <c r="AB12" s="17"/>
      <c r="AC12" s="17"/>
      <c r="AD12" s="17"/>
      <c r="AE12" s="17"/>
      <c r="AF12" s="23"/>
      <c r="AG12" s="75" t="s">
        <v>128</v>
      </c>
      <c r="AH12" s="75" t="s">
        <v>129</v>
      </c>
      <c r="AI12" s="75"/>
      <c r="AJ12" s="75" t="s">
        <v>130</v>
      </c>
      <c r="AK12" s="23"/>
      <c r="AL12" s="24"/>
      <c r="AM12" s="24"/>
      <c r="AN12" s="26"/>
      <c r="AO12" s="26">
        <v>1</v>
      </c>
      <c r="AP12" s="24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1990</v>
      </c>
      <c r="C13" s="24" t="s">
        <v>111</v>
      </c>
      <c r="D13" s="148" t="s">
        <v>72</v>
      </c>
      <c r="E13" s="24">
        <v>25</v>
      </c>
      <c r="F13" s="24">
        <v>0</v>
      </c>
      <c r="G13" s="24">
        <v>16</v>
      </c>
      <c r="H13" s="24">
        <v>22</v>
      </c>
      <c r="I13" s="24">
        <v>110</v>
      </c>
      <c r="J13" s="24">
        <v>17</v>
      </c>
      <c r="K13" s="24">
        <v>39</v>
      </c>
      <c r="L13" s="24">
        <v>38</v>
      </c>
      <c r="M13" s="24">
        <v>16</v>
      </c>
      <c r="N13" s="31">
        <v>0.46800000000000003</v>
      </c>
      <c r="O13" s="23"/>
      <c r="P13" s="17"/>
      <c r="Q13" s="17"/>
      <c r="R13" s="17"/>
      <c r="S13" s="17"/>
      <c r="T13" s="23"/>
      <c r="U13" s="24">
        <v>2</v>
      </c>
      <c r="V13" s="24">
        <v>0</v>
      </c>
      <c r="W13" s="26">
        <v>1</v>
      </c>
      <c r="X13" s="24">
        <v>0</v>
      </c>
      <c r="Y13" s="24">
        <v>8</v>
      </c>
      <c r="Z13" s="27">
        <v>0.44400000000000001</v>
      </c>
      <c r="AA13" s="23"/>
      <c r="AB13" s="17"/>
      <c r="AC13" s="17"/>
      <c r="AD13" s="17"/>
      <c r="AE13" s="17"/>
      <c r="AF13" s="23"/>
      <c r="AG13" s="75" t="s">
        <v>131</v>
      </c>
      <c r="AH13" s="75"/>
      <c r="AI13" s="75"/>
      <c r="AJ13" s="75"/>
      <c r="AK13" s="23"/>
      <c r="AL13" s="24"/>
      <c r="AM13" s="24">
        <v>1</v>
      </c>
      <c r="AN13" s="26"/>
      <c r="AO13" s="28"/>
      <c r="AP13" s="24"/>
      <c r="AQ13" s="24"/>
      <c r="AR13" s="38"/>
      <c r="AS13" s="38"/>
      <c r="AT13" s="38"/>
    </row>
    <row r="14" spans="1:46" s="4" customFormat="1" ht="15" customHeight="1" x14ac:dyDescent="0.25">
      <c r="A14" s="2"/>
      <c r="B14" s="24">
        <v>1991</v>
      </c>
      <c r="C14" s="24" t="s">
        <v>63</v>
      </c>
      <c r="D14" s="148" t="s">
        <v>72</v>
      </c>
      <c r="E14" s="24">
        <v>26</v>
      </c>
      <c r="F14" s="24">
        <v>0</v>
      </c>
      <c r="G14" s="24">
        <v>17</v>
      </c>
      <c r="H14" s="24">
        <v>23</v>
      </c>
      <c r="I14" s="24">
        <v>126</v>
      </c>
      <c r="J14" s="24">
        <v>15</v>
      </c>
      <c r="K14" s="24">
        <v>52</v>
      </c>
      <c r="L14" s="24">
        <v>42</v>
      </c>
      <c r="M14" s="24">
        <v>17</v>
      </c>
      <c r="N14" s="31">
        <v>0.63</v>
      </c>
      <c r="O14" s="23"/>
      <c r="P14" s="17"/>
      <c r="Q14" s="17" t="s">
        <v>158</v>
      </c>
      <c r="R14" s="17"/>
      <c r="S14" s="17" t="s">
        <v>159</v>
      </c>
      <c r="T14" s="23"/>
      <c r="U14" s="24">
        <v>2</v>
      </c>
      <c r="V14" s="24">
        <v>0</v>
      </c>
      <c r="W14" s="26">
        <v>0</v>
      </c>
      <c r="X14" s="24">
        <v>0</v>
      </c>
      <c r="Y14" s="24">
        <v>14</v>
      </c>
      <c r="Z14" s="27">
        <v>0.82399999999999995</v>
      </c>
      <c r="AA14" s="23"/>
      <c r="AB14" s="17"/>
      <c r="AC14" s="17"/>
      <c r="AD14" s="17"/>
      <c r="AE14" s="17"/>
      <c r="AF14" s="23"/>
      <c r="AG14" s="75" t="s">
        <v>132</v>
      </c>
      <c r="AH14" s="75"/>
      <c r="AI14" s="75"/>
      <c r="AJ14" s="75"/>
      <c r="AK14" s="23"/>
      <c r="AL14" s="24"/>
      <c r="AM14" s="24">
        <v>1</v>
      </c>
      <c r="AN14" s="26"/>
      <c r="AO14" s="28"/>
      <c r="AP14" s="24"/>
      <c r="AQ14" s="24"/>
      <c r="AR14" s="38"/>
      <c r="AS14" s="38"/>
      <c r="AT14" s="38"/>
    </row>
    <row r="15" spans="1:46" s="4" customFormat="1" ht="15" customHeight="1" x14ac:dyDescent="0.25">
      <c r="A15" s="2"/>
      <c r="B15" s="24">
        <v>1992</v>
      </c>
      <c r="C15" s="24" t="s">
        <v>58</v>
      </c>
      <c r="D15" s="148" t="s">
        <v>72</v>
      </c>
      <c r="E15" s="24">
        <v>26</v>
      </c>
      <c r="F15" s="24">
        <v>0</v>
      </c>
      <c r="G15" s="24">
        <v>17</v>
      </c>
      <c r="H15" s="24">
        <v>27</v>
      </c>
      <c r="I15" s="24">
        <v>120</v>
      </c>
      <c r="J15" s="24">
        <v>28</v>
      </c>
      <c r="K15" s="24">
        <v>36</v>
      </c>
      <c r="L15" s="24">
        <v>39</v>
      </c>
      <c r="M15" s="24">
        <v>17</v>
      </c>
      <c r="N15" s="31">
        <v>0.58499999999999996</v>
      </c>
      <c r="O15" s="23"/>
      <c r="P15" s="17"/>
      <c r="Q15" s="17" t="s">
        <v>160</v>
      </c>
      <c r="R15" s="17"/>
      <c r="S15" s="17"/>
      <c r="T15" s="23"/>
      <c r="U15" s="24">
        <v>6</v>
      </c>
      <c r="V15" s="24">
        <v>0</v>
      </c>
      <c r="W15" s="26">
        <v>1</v>
      </c>
      <c r="X15" s="24">
        <v>4</v>
      </c>
      <c r="Y15" s="24">
        <v>32</v>
      </c>
      <c r="Z15" s="27">
        <v>0.61499999999999999</v>
      </c>
      <c r="AA15" s="23"/>
      <c r="AB15" s="17"/>
      <c r="AC15" s="17"/>
      <c r="AD15" s="17"/>
      <c r="AE15" s="17"/>
      <c r="AF15" s="23"/>
      <c r="AG15" s="75" t="s">
        <v>133</v>
      </c>
      <c r="AH15" s="75" t="s">
        <v>131</v>
      </c>
      <c r="AI15" s="75" t="s">
        <v>134</v>
      </c>
      <c r="AJ15" s="75"/>
      <c r="AK15" s="23"/>
      <c r="AL15" s="24"/>
      <c r="AM15" s="24"/>
      <c r="AN15" s="26"/>
      <c r="AO15" s="28"/>
      <c r="AP15" s="24"/>
      <c r="AQ15" s="24">
        <v>1</v>
      </c>
      <c r="AR15" s="38"/>
      <c r="AS15" s="38"/>
      <c r="AT15" s="38"/>
    </row>
    <row r="16" spans="1:46" s="4" customFormat="1" ht="15" customHeight="1" x14ac:dyDescent="0.25">
      <c r="A16" s="2"/>
      <c r="B16" s="24">
        <v>1993</v>
      </c>
      <c r="C16" s="24" t="s">
        <v>61</v>
      </c>
      <c r="D16" s="148" t="s">
        <v>72</v>
      </c>
      <c r="E16" s="24">
        <v>27</v>
      </c>
      <c r="F16" s="24">
        <v>0</v>
      </c>
      <c r="G16" s="24">
        <v>21</v>
      </c>
      <c r="H16" s="24">
        <v>17</v>
      </c>
      <c r="I16" s="24">
        <v>133</v>
      </c>
      <c r="J16" s="24">
        <v>20</v>
      </c>
      <c r="K16" s="24">
        <v>41</v>
      </c>
      <c r="L16" s="24">
        <v>51</v>
      </c>
      <c r="M16" s="24">
        <v>21</v>
      </c>
      <c r="N16" s="31">
        <v>0.61299999999999999</v>
      </c>
      <c r="O16" s="23"/>
      <c r="P16" s="17"/>
      <c r="Q16" s="17"/>
      <c r="R16" s="17"/>
      <c r="S16" s="17"/>
      <c r="T16" s="23"/>
      <c r="U16" s="24">
        <v>9</v>
      </c>
      <c r="V16" s="24">
        <v>0</v>
      </c>
      <c r="W16" s="26">
        <v>0</v>
      </c>
      <c r="X16" s="24">
        <v>6</v>
      </c>
      <c r="Y16" s="24">
        <v>46</v>
      </c>
      <c r="Z16" s="27">
        <v>0.70799999999999996</v>
      </c>
      <c r="AA16" s="23"/>
      <c r="AB16" s="17"/>
      <c r="AC16" s="17"/>
      <c r="AD16" s="17"/>
      <c r="AE16" s="17" t="s">
        <v>109</v>
      </c>
      <c r="AF16" s="23"/>
      <c r="AG16" s="75" t="s">
        <v>135</v>
      </c>
      <c r="AH16" s="75" t="s">
        <v>136</v>
      </c>
      <c r="AI16" s="75" t="s">
        <v>137</v>
      </c>
      <c r="AJ16" s="75"/>
      <c r="AK16" s="23"/>
      <c r="AL16" s="24"/>
      <c r="AM16" s="24"/>
      <c r="AN16" s="26"/>
      <c r="AO16" s="28"/>
      <c r="AP16" s="24"/>
      <c r="AQ16" s="24"/>
      <c r="AR16" s="38"/>
      <c r="AS16" s="38"/>
      <c r="AT16" s="38"/>
    </row>
    <row r="17" spans="1:53" s="4" customFormat="1" ht="15" customHeight="1" x14ac:dyDescent="0.25">
      <c r="A17" s="2"/>
      <c r="B17" s="24">
        <v>1994</v>
      </c>
      <c r="C17" s="24" t="s">
        <v>61</v>
      </c>
      <c r="D17" s="148" t="s">
        <v>72</v>
      </c>
      <c r="E17" s="24">
        <v>34</v>
      </c>
      <c r="F17" s="24">
        <v>0</v>
      </c>
      <c r="G17" s="24">
        <v>14</v>
      </c>
      <c r="H17" s="24">
        <v>14</v>
      </c>
      <c r="I17" s="24">
        <v>128</v>
      </c>
      <c r="J17" s="24">
        <v>22</v>
      </c>
      <c r="K17" s="24">
        <v>48</v>
      </c>
      <c r="L17" s="24">
        <v>44</v>
      </c>
      <c r="M17" s="24">
        <v>14</v>
      </c>
      <c r="N17" s="31">
        <v>0.504</v>
      </c>
      <c r="O17" s="23"/>
      <c r="P17" s="17"/>
      <c r="Q17" s="17"/>
      <c r="R17" s="17"/>
      <c r="S17" s="17"/>
      <c r="T17" s="23"/>
      <c r="U17" s="24">
        <v>4</v>
      </c>
      <c r="V17" s="24">
        <v>0</v>
      </c>
      <c r="W17" s="26">
        <v>3</v>
      </c>
      <c r="X17" s="24">
        <v>0</v>
      </c>
      <c r="Y17" s="24">
        <v>9</v>
      </c>
      <c r="Z17" s="27">
        <v>0.36</v>
      </c>
      <c r="AA17" s="23"/>
      <c r="AB17" s="17"/>
      <c r="AC17" s="17"/>
      <c r="AD17" s="17"/>
      <c r="AE17" s="17"/>
      <c r="AF17" s="23"/>
      <c r="AG17" s="75"/>
      <c r="AH17" s="75" t="s">
        <v>138</v>
      </c>
      <c r="AI17" s="75" t="s">
        <v>132</v>
      </c>
      <c r="AJ17" s="75"/>
      <c r="AK17" s="23"/>
      <c r="AL17" s="24"/>
      <c r="AM17" s="24"/>
      <c r="AN17" s="26"/>
      <c r="AO17" s="28"/>
      <c r="AP17" s="24"/>
      <c r="AQ17" s="24"/>
      <c r="AR17" s="38"/>
      <c r="AS17" s="38"/>
      <c r="AT17" s="38"/>
    </row>
    <row r="18" spans="1:53" s="4" customFormat="1" ht="15" customHeight="1" x14ac:dyDescent="0.25">
      <c r="A18" s="2"/>
      <c r="B18" s="150">
        <v>1995</v>
      </c>
      <c r="C18" s="150" t="s">
        <v>62</v>
      </c>
      <c r="D18" s="151" t="s">
        <v>72</v>
      </c>
      <c r="E18" s="150">
        <v>29</v>
      </c>
      <c r="F18" s="24">
        <v>0</v>
      </c>
      <c r="G18" s="24">
        <v>7</v>
      </c>
      <c r="H18" s="24">
        <v>8</v>
      </c>
      <c r="I18" s="24">
        <v>91</v>
      </c>
      <c r="J18" s="24">
        <v>25</v>
      </c>
      <c r="K18" s="24">
        <v>39</v>
      </c>
      <c r="L18" s="150">
        <v>20</v>
      </c>
      <c r="M18" s="150">
        <v>7</v>
      </c>
      <c r="N18" s="27">
        <v>0.48148148148148145</v>
      </c>
      <c r="O18" s="23"/>
      <c r="P18" s="17"/>
      <c r="Q18" s="17"/>
      <c r="R18" s="17"/>
      <c r="S18" s="17"/>
      <c r="T18" s="23"/>
      <c r="U18" s="24">
        <v>3</v>
      </c>
      <c r="V18" s="24">
        <v>0</v>
      </c>
      <c r="W18" s="26">
        <v>1</v>
      </c>
      <c r="X18" s="24">
        <v>0</v>
      </c>
      <c r="Y18" s="24">
        <v>9</v>
      </c>
      <c r="Z18" s="27">
        <v>0.5</v>
      </c>
      <c r="AA18" s="23"/>
      <c r="AB18" s="17"/>
      <c r="AC18" s="17"/>
      <c r="AD18" s="17"/>
      <c r="AE18" s="17"/>
      <c r="AF18" s="23"/>
      <c r="AG18" s="75" t="s">
        <v>139</v>
      </c>
      <c r="AH18" s="75"/>
      <c r="AI18" s="75"/>
      <c r="AJ18" s="75"/>
      <c r="AK18" s="23"/>
      <c r="AL18" s="24"/>
      <c r="AM18" s="24"/>
      <c r="AN18" s="26"/>
      <c r="AO18" s="28"/>
      <c r="AP18" s="24"/>
      <c r="AQ18" s="24"/>
      <c r="AR18" s="38"/>
      <c r="AS18" s="38"/>
      <c r="AT18" s="38"/>
    </row>
    <row r="19" spans="1:53" s="4" customFormat="1" ht="15" customHeight="1" x14ac:dyDescent="0.25">
      <c r="A19" s="1"/>
      <c r="B19" s="15" t="s">
        <v>7</v>
      </c>
      <c r="C19" s="16"/>
      <c r="D19" s="14"/>
      <c r="E19" s="17">
        <v>292</v>
      </c>
      <c r="F19" s="17">
        <v>0</v>
      </c>
      <c r="G19" s="17">
        <v>148</v>
      </c>
      <c r="H19" s="17">
        <v>189</v>
      </c>
      <c r="I19" s="17">
        <v>1200</v>
      </c>
      <c r="J19" s="17">
        <v>238</v>
      </c>
      <c r="K19" s="17">
        <v>423</v>
      </c>
      <c r="L19" s="17">
        <v>391</v>
      </c>
      <c r="M19" s="17">
        <v>148</v>
      </c>
      <c r="N19" s="32">
        <v>0.548478648031683</v>
      </c>
      <c r="O19" s="77">
        <v>1917.3273860114205</v>
      </c>
      <c r="P19" s="65" t="s">
        <v>47</v>
      </c>
      <c r="Q19" s="65" t="s">
        <v>47</v>
      </c>
      <c r="R19" s="65" t="s">
        <v>47</v>
      </c>
      <c r="S19" s="65" t="s">
        <v>47</v>
      </c>
      <c r="T19" s="34"/>
      <c r="U19" s="17">
        <v>41</v>
      </c>
      <c r="V19" s="17">
        <v>0</v>
      </c>
      <c r="W19" s="17">
        <v>12</v>
      </c>
      <c r="X19" s="17">
        <v>19</v>
      </c>
      <c r="Y19" s="17">
        <v>181</v>
      </c>
      <c r="Z19" s="32">
        <v>0.622</v>
      </c>
      <c r="AA19" s="77"/>
      <c r="AB19" s="65" t="s">
        <v>47</v>
      </c>
      <c r="AC19" s="65" t="s">
        <v>47</v>
      </c>
      <c r="AD19" s="65" t="s">
        <v>47</v>
      </c>
      <c r="AE19" s="65" t="s">
        <v>47</v>
      </c>
      <c r="AF19" s="23"/>
      <c r="AG19" s="65" t="s">
        <v>140</v>
      </c>
      <c r="AH19" s="65" t="s">
        <v>60</v>
      </c>
      <c r="AI19" s="65" t="s">
        <v>67</v>
      </c>
      <c r="AJ19" s="65" t="s">
        <v>141</v>
      </c>
      <c r="AK19" s="23"/>
      <c r="AL19" s="17">
        <v>0</v>
      </c>
      <c r="AM19" s="17">
        <v>3</v>
      </c>
      <c r="AN19" s="17">
        <v>0</v>
      </c>
      <c r="AO19" s="17">
        <v>2</v>
      </c>
      <c r="AP19" s="17">
        <v>0</v>
      </c>
      <c r="AQ19" s="17">
        <v>1</v>
      </c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s="4" customFormat="1" ht="15" customHeight="1" x14ac:dyDescent="0.25">
      <c r="A20" s="1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68"/>
      <c r="O20" s="23"/>
      <c r="P20" s="21"/>
      <c r="Q20" s="19"/>
      <c r="R20" s="69"/>
      <c r="S20" s="70"/>
      <c r="T20" s="23"/>
      <c r="U20" s="16"/>
      <c r="V20" s="13"/>
      <c r="W20" s="13"/>
      <c r="X20" s="13"/>
      <c r="Y20" s="13"/>
      <c r="Z20" s="14"/>
      <c r="AA20" s="23"/>
      <c r="AB20" s="71"/>
      <c r="AC20" s="72"/>
      <c r="AD20" s="69"/>
      <c r="AE20" s="70"/>
      <c r="AF20" s="23"/>
      <c r="AG20" s="73">
        <v>0.57099999999999995</v>
      </c>
      <c r="AH20" s="74">
        <v>0.4</v>
      </c>
      <c r="AI20" s="74">
        <v>0</v>
      </c>
      <c r="AJ20" s="95">
        <v>1</v>
      </c>
      <c r="AK20" s="23"/>
      <c r="AL20" s="16"/>
      <c r="AM20" s="13"/>
      <c r="AN20" s="13"/>
      <c r="AO20" s="13"/>
      <c r="AP20" s="13"/>
      <c r="AQ20" s="14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25" t="s">
        <v>2</v>
      </c>
      <c r="C21" s="28"/>
      <c r="D21" s="33">
        <v>925.00000000000011</v>
      </c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4"/>
      <c r="P21" s="23"/>
      <c r="Q21" s="23"/>
      <c r="R21" s="23"/>
      <c r="S21" s="23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23"/>
      <c r="AG21" s="34"/>
      <c r="AH21" s="34"/>
      <c r="AI21" s="34"/>
      <c r="AJ21" s="34"/>
      <c r="AK21" s="23"/>
      <c r="AL21" s="34"/>
      <c r="AM21" s="34"/>
      <c r="AN21" s="34"/>
      <c r="AO21" s="34"/>
      <c r="AP21" s="34"/>
      <c r="AQ21" s="3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s="4" customFormat="1" ht="15" customHeight="1" x14ac:dyDescent="0.25">
      <c r="A22" s="2"/>
      <c r="B22" s="34"/>
      <c r="C22" s="34"/>
      <c r="D22" s="152"/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9"/>
      <c r="P22" s="29"/>
      <c r="Q22" s="29"/>
      <c r="R22" s="29"/>
      <c r="S22" s="29"/>
      <c r="T22" s="29"/>
      <c r="U22" s="34"/>
      <c r="V22" s="37"/>
      <c r="W22" s="34"/>
      <c r="X22" s="34"/>
      <c r="Y22" s="34"/>
      <c r="Z22" s="34"/>
      <c r="AA22" s="34"/>
      <c r="AB22" s="34"/>
      <c r="AC22" s="34"/>
      <c r="AD22" s="34"/>
      <c r="AE22" s="34"/>
      <c r="AF22" s="23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21" t="s">
        <v>24</v>
      </c>
      <c r="C23" s="39"/>
      <c r="D23" s="39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16</v>
      </c>
      <c r="J23" s="34"/>
      <c r="K23" s="17" t="s">
        <v>26</v>
      </c>
      <c r="L23" s="17" t="s">
        <v>27</v>
      </c>
      <c r="M23" s="17" t="s">
        <v>28</v>
      </c>
      <c r="N23" s="17" t="s">
        <v>21</v>
      </c>
      <c r="O23" s="23"/>
      <c r="P23" s="40" t="s">
        <v>29</v>
      </c>
      <c r="Q23" s="11"/>
      <c r="R23" s="11"/>
      <c r="S23" s="11"/>
      <c r="T23" s="41"/>
      <c r="U23" s="41"/>
      <c r="V23" s="41"/>
      <c r="W23" s="41"/>
      <c r="X23" s="41"/>
      <c r="Y23" s="11"/>
      <c r="Z23" s="11"/>
      <c r="AA23" s="11"/>
      <c r="AB23" s="41"/>
      <c r="AC23" s="41"/>
      <c r="AD23" s="11"/>
      <c r="AE23" s="42"/>
      <c r="AF23" s="23"/>
      <c r="AG23" s="40"/>
      <c r="AH23" s="11"/>
      <c r="AI23" s="41"/>
      <c r="AJ23" s="11"/>
      <c r="AK23" s="11"/>
      <c r="AL23" s="11"/>
      <c r="AM23" s="11"/>
      <c r="AN23" s="11"/>
      <c r="AO23" s="11"/>
      <c r="AP23" s="11"/>
      <c r="AQ23" s="42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40" t="s">
        <v>12</v>
      </c>
      <c r="C24" s="11"/>
      <c r="D24" s="42"/>
      <c r="E24" s="24">
        <v>292</v>
      </c>
      <c r="F24" s="24">
        <v>0</v>
      </c>
      <c r="G24" s="24">
        <v>148</v>
      </c>
      <c r="H24" s="24">
        <v>189</v>
      </c>
      <c r="I24" s="24">
        <v>1200</v>
      </c>
      <c r="J24" s="34"/>
      <c r="K24" s="43">
        <v>0.50684931506849318</v>
      </c>
      <c r="L24" s="43">
        <v>0.64726027397260277</v>
      </c>
      <c r="M24" s="43">
        <v>4.1095890410958908</v>
      </c>
      <c r="N24" s="31">
        <v>0.548478648031683</v>
      </c>
      <c r="O24" s="23">
        <v>3266.1478224599186</v>
      </c>
      <c r="P24" s="177" t="s">
        <v>9</v>
      </c>
      <c r="Q24" s="227"/>
      <c r="R24" s="197" t="s">
        <v>117</v>
      </c>
      <c r="S24" s="178"/>
      <c r="T24" s="178"/>
      <c r="U24" s="178"/>
      <c r="V24" s="178"/>
      <c r="W24" s="178"/>
      <c r="X24" s="77"/>
      <c r="Y24" s="204" t="s">
        <v>56</v>
      </c>
      <c r="Z24" s="228"/>
      <c r="AA24" s="228"/>
      <c r="AB24" s="221" t="s">
        <v>121</v>
      </c>
      <c r="AC24" s="229"/>
      <c r="AD24" s="229"/>
      <c r="AE24" s="179"/>
      <c r="AF24" s="23"/>
      <c r="AG24" s="196"/>
      <c r="AH24" s="206"/>
      <c r="AI24" s="178"/>
      <c r="AJ24" s="237"/>
      <c r="AK24" s="178"/>
      <c r="AL24" s="178"/>
      <c r="AM24" s="178"/>
      <c r="AN24" s="178"/>
      <c r="AO24" s="178"/>
      <c r="AP24" s="178"/>
      <c r="AQ24" s="179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44" t="s">
        <v>14</v>
      </c>
      <c r="C25" s="45"/>
      <c r="D25" s="46"/>
      <c r="E25" s="24">
        <v>41</v>
      </c>
      <c r="F25" s="24">
        <v>0</v>
      </c>
      <c r="G25" s="24">
        <v>12</v>
      </c>
      <c r="H25" s="24">
        <v>19</v>
      </c>
      <c r="I25" s="24">
        <v>181</v>
      </c>
      <c r="J25" s="34"/>
      <c r="K25" s="43">
        <v>0.29268292682926828</v>
      </c>
      <c r="L25" s="43">
        <v>0.46341463414634149</v>
      </c>
      <c r="M25" s="43">
        <v>4.3902439024390247</v>
      </c>
      <c r="N25" s="31">
        <v>0.622</v>
      </c>
      <c r="O25" s="23">
        <v>1534</v>
      </c>
      <c r="P25" s="230" t="s">
        <v>50</v>
      </c>
      <c r="Q25" s="231"/>
      <c r="R25" s="197" t="s">
        <v>118</v>
      </c>
      <c r="S25" s="197"/>
      <c r="T25" s="197"/>
      <c r="U25" s="197"/>
      <c r="V25" s="197"/>
      <c r="W25" s="197"/>
      <c r="X25" s="77"/>
      <c r="Y25" s="204" t="s">
        <v>120</v>
      </c>
      <c r="Z25" s="228"/>
      <c r="AA25" s="228"/>
      <c r="AB25" s="221" t="s">
        <v>122</v>
      </c>
      <c r="AC25" s="77"/>
      <c r="AD25" s="77"/>
      <c r="AE25" s="207"/>
      <c r="AF25" s="23"/>
      <c r="AG25" s="196"/>
      <c r="AH25" s="203"/>
      <c r="AI25" s="197"/>
      <c r="AJ25" s="204"/>
      <c r="AK25" s="197"/>
      <c r="AL25" s="197"/>
      <c r="AM25" s="197"/>
      <c r="AN25" s="197"/>
      <c r="AO25" s="197"/>
      <c r="AP25" s="197"/>
      <c r="AQ25" s="207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47" t="s">
        <v>15</v>
      </c>
      <c r="C26" s="48"/>
      <c r="D26" s="49"/>
      <c r="E26" s="30">
        <v>10</v>
      </c>
      <c r="F26" s="30">
        <v>1</v>
      </c>
      <c r="G26" s="30">
        <v>10</v>
      </c>
      <c r="H26" s="30">
        <v>5</v>
      </c>
      <c r="I26" s="30">
        <v>64</v>
      </c>
      <c r="J26" s="34"/>
      <c r="K26" s="50">
        <v>1.1000000000000001</v>
      </c>
      <c r="L26" s="50">
        <v>0.5</v>
      </c>
      <c r="M26" s="50">
        <v>6.4</v>
      </c>
      <c r="N26" s="51">
        <v>0.65979381443298968</v>
      </c>
      <c r="O26" s="23"/>
      <c r="P26" s="230" t="s">
        <v>51</v>
      </c>
      <c r="Q26" s="231"/>
      <c r="R26" s="197" t="s">
        <v>117</v>
      </c>
      <c r="S26" s="197"/>
      <c r="T26" s="197"/>
      <c r="U26" s="197"/>
      <c r="V26" s="197"/>
      <c r="W26" s="197"/>
      <c r="X26" s="77"/>
      <c r="Y26" s="204" t="s">
        <v>56</v>
      </c>
      <c r="Z26" s="228"/>
      <c r="AA26" s="228"/>
      <c r="AB26" s="221" t="s">
        <v>121</v>
      </c>
      <c r="AC26" s="77"/>
      <c r="AD26" s="77"/>
      <c r="AE26" s="207"/>
      <c r="AF26" s="23"/>
      <c r="AG26" s="196"/>
      <c r="AH26" s="203"/>
      <c r="AI26" s="197"/>
      <c r="AJ26" s="204"/>
      <c r="AK26" s="197"/>
      <c r="AL26" s="197"/>
      <c r="AM26" s="197"/>
      <c r="AN26" s="197"/>
      <c r="AO26" s="197"/>
      <c r="AP26" s="197"/>
      <c r="AQ26" s="207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52" t="s">
        <v>25</v>
      </c>
      <c r="C27" s="53"/>
      <c r="D27" s="54"/>
      <c r="E27" s="17">
        <v>343</v>
      </c>
      <c r="F27" s="17">
        <v>1</v>
      </c>
      <c r="G27" s="17">
        <v>170</v>
      </c>
      <c r="H27" s="17">
        <v>213</v>
      </c>
      <c r="I27" s="17">
        <v>1445</v>
      </c>
      <c r="J27" s="34"/>
      <c r="K27" s="55">
        <v>0.49854227405247814</v>
      </c>
      <c r="L27" s="55">
        <v>0.62099125364431484</v>
      </c>
      <c r="M27" s="55">
        <v>4.2099125364431487</v>
      </c>
      <c r="N27" s="32">
        <v>0.56100000000000005</v>
      </c>
      <c r="O27" s="23">
        <v>4800.1478224599186</v>
      </c>
      <c r="P27" s="212" t="s">
        <v>10</v>
      </c>
      <c r="Q27" s="232"/>
      <c r="R27" s="213" t="s">
        <v>119</v>
      </c>
      <c r="S27" s="213"/>
      <c r="T27" s="213"/>
      <c r="U27" s="213"/>
      <c r="V27" s="213"/>
      <c r="W27" s="213"/>
      <c r="X27" s="233"/>
      <c r="Y27" s="234" t="s">
        <v>157</v>
      </c>
      <c r="Z27" s="98"/>
      <c r="AA27" s="98"/>
      <c r="AB27" s="100" t="s">
        <v>123</v>
      </c>
      <c r="AC27" s="233"/>
      <c r="AD27" s="233"/>
      <c r="AE27" s="216"/>
      <c r="AF27" s="23"/>
      <c r="AG27" s="101"/>
      <c r="AH27" s="235"/>
      <c r="AI27" s="236"/>
      <c r="AJ27" s="234"/>
      <c r="AK27" s="213"/>
      <c r="AL27" s="213"/>
      <c r="AM27" s="213"/>
      <c r="AN27" s="213"/>
      <c r="AO27" s="213"/>
      <c r="AP27" s="213"/>
      <c r="AQ27" s="216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36"/>
      <c r="C28" s="36"/>
      <c r="D28" s="36"/>
      <c r="E28" s="36"/>
      <c r="F28" s="36"/>
      <c r="G28" s="36"/>
      <c r="H28" s="36"/>
      <c r="I28" s="36"/>
      <c r="J28" s="34"/>
      <c r="K28" s="36"/>
      <c r="L28" s="36"/>
      <c r="M28" s="36"/>
      <c r="N28" s="35"/>
      <c r="O28" s="23"/>
      <c r="P28" s="34"/>
      <c r="Q28" s="37"/>
      <c r="R28" s="34"/>
      <c r="S28" s="34"/>
      <c r="T28" s="23"/>
      <c r="U28" s="23"/>
      <c r="V28" s="37"/>
      <c r="W28" s="34"/>
      <c r="X28" s="34"/>
      <c r="Y28" s="23"/>
      <c r="Z28" s="23"/>
      <c r="AA28" s="23"/>
      <c r="AB28" s="23"/>
      <c r="AC28" s="34"/>
      <c r="AD28" s="23"/>
      <c r="AE28" s="23"/>
      <c r="AF28" s="23"/>
      <c r="AG28" s="23"/>
      <c r="AH28" s="56"/>
      <c r="AI28" s="34"/>
      <c r="AJ28" s="34"/>
      <c r="AK28" s="23"/>
      <c r="AL28" s="34"/>
      <c r="AM28" s="34"/>
      <c r="AN28" s="34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40" t="s">
        <v>165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69"/>
      <c r="O29" s="10"/>
      <c r="P29" s="11"/>
      <c r="Q29" s="11"/>
      <c r="R29" s="11"/>
      <c r="S29" s="11"/>
      <c r="T29" s="10"/>
      <c r="U29" s="10"/>
      <c r="V29" s="11"/>
      <c r="W29" s="11"/>
      <c r="X29" s="11"/>
      <c r="Y29" s="10"/>
      <c r="Z29" s="10"/>
      <c r="AA29" s="10"/>
      <c r="AB29" s="10"/>
      <c r="AC29" s="11"/>
      <c r="AD29" s="10"/>
      <c r="AE29" s="10"/>
      <c r="AF29" s="10"/>
      <c r="AG29" s="10"/>
      <c r="AH29" s="170"/>
      <c r="AI29" s="11"/>
      <c r="AJ29" s="11"/>
      <c r="AK29" s="10"/>
      <c r="AL29" s="11"/>
      <c r="AM29" s="11"/>
      <c r="AN29" s="11"/>
      <c r="AO29" s="11"/>
      <c r="AP29" s="11"/>
      <c r="AQ29" s="42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4"/>
      <c r="K30" s="37"/>
      <c r="L30" s="37"/>
      <c r="M30" s="37"/>
      <c r="N30" s="35"/>
      <c r="O30" s="23"/>
      <c r="P30" s="34"/>
      <c r="Q30" s="37"/>
      <c r="R30" s="34"/>
      <c r="S30" s="34"/>
      <c r="T30" s="23"/>
      <c r="U30" s="23"/>
      <c r="V30" s="37"/>
      <c r="W30" s="34"/>
      <c r="X30" s="34"/>
      <c r="Y30" s="23"/>
      <c r="Z30" s="23"/>
      <c r="AA30" s="23"/>
      <c r="AB30" s="23"/>
      <c r="AC30" s="34"/>
      <c r="AD30" s="23"/>
      <c r="AE30" s="23"/>
      <c r="AF30" s="23"/>
      <c r="AG30" s="23"/>
      <c r="AH30" s="56"/>
      <c r="AI30" s="34"/>
      <c r="AJ30" s="34"/>
      <c r="AK30" s="23"/>
      <c r="AL30" s="34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5" customHeight="1" x14ac:dyDescent="0.25">
      <c r="A31" s="2"/>
      <c r="B31" s="34" t="s">
        <v>57</v>
      </c>
      <c r="C31" s="34"/>
      <c r="D31" s="34" t="s">
        <v>113</v>
      </c>
      <c r="E31" s="34"/>
      <c r="F31" s="34"/>
      <c r="G31" s="34"/>
      <c r="H31" s="34"/>
      <c r="I31" s="34"/>
      <c r="J31" s="34"/>
      <c r="K31" s="34"/>
      <c r="L31" s="34"/>
      <c r="M31" s="34" t="s">
        <v>114</v>
      </c>
      <c r="N31" s="35"/>
      <c r="O31" s="34"/>
      <c r="P31" s="34"/>
      <c r="Q31" s="34"/>
      <c r="R31" s="34"/>
      <c r="S31" s="34"/>
      <c r="T31" s="34"/>
      <c r="U31" s="34" t="s">
        <v>115</v>
      </c>
      <c r="V31" s="34"/>
      <c r="W31" s="34"/>
      <c r="X31" s="34"/>
      <c r="Y31" s="34"/>
      <c r="Z31" s="34"/>
      <c r="AA31" s="34"/>
      <c r="AB31" s="34"/>
      <c r="AC31" s="34"/>
      <c r="AD31" s="34" t="s">
        <v>116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ht="15" customHeight="1" x14ac:dyDescent="0.25">
      <c r="A32" s="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8"/>
      <c r="AS32" s="38"/>
      <c r="AT32" s="38"/>
      <c r="AU32" s="38"/>
      <c r="AV32" s="38"/>
      <c r="AW32" s="38"/>
      <c r="AX32" s="38"/>
      <c r="AY32" s="38"/>
      <c r="AZ32" s="38"/>
      <c r="BA32" s="38"/>
    </row>
    <row r="33" spans="1:45" ht="14.25" x14ac:dyDescent="0.2">
      <c r="A33" s="2"/>
      <c r="B33" s="192" t="s">
        <v>175</v>
      </c>
      <c r="C33" s="140"/>
      <c r="D33" s="140"/>
      <c r="E33" s="140"/>
      <c r="F33" s="140" t="s">
        <v>176</v>
      </c>
      <c r="G33" s="140" t="s">
        <v>3</v>
      </c>
      <c r="H33" s="140" t="s">
        <v>5</v>
      </c>
      <c r="I33" s="140" t="s">
        <v>6</v>
      </c>
      <c r="J33" s="140" t="s">
        <v>177</v>
      </c>
      <c r="K33" s="193" t="s">
        <v>16</v>
      </c>
      <c r="L33" s="34"/>
      <c r="M33" s="194" t="s">
        <v>178</v>
      </c>
      <c r="N33" s="141"/>
      <c r="O33" s="141"/>
      <c r="P33" s="140" t="s">
        <v>3</v>
      </c>
      <c r="Q33" s="140" t="s">
        <v>5</v>
      </c>
      <c r="R33" s="140" t="s">
        <v>6</v>
      </c>
      <c r="S33" s="140" t="s">
        <v>177</v>
      </c>
      <c r="T33" s="141"/>
      <c r="U33" s="193" t="s">
        <v>16</v>
      </c>
      <c r="V33" s="34"/>
      <c r="W33" s="194" t="s">
        <v>179</v>
      </c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95"/>
      <c r="AI33" s="238" t="s">
        <v>332</v>
      </c>
      <c r="AJ33" s="143"/>
      <c r="AK33" s="143"/>
      <c r="AL33" s="239" t="s">
        <v>3</v>
      </c>
      <c r="AM33" s="239" t="s">
        <v>5</v>
      </c>
      <c r="AN33" s="239" t="s">
        <v>6</v>
      </c>
      <c r="AO33" s="141"/>
      <c r="AP33" s="140" t="s">
        <v>333</v>
      </c>
      <c r="AQ33" s="144"/>
      <c r="AR33" s="23"/>
      <c r="AS33" s="23"/>
    </row>
    <row r="34" spans="1:45" ht="15" customHeight="1" x14ac:dyDescent="0.2">
      <c r="A34" s="2"/>
      <c r="B34" s="196">
        <v>1981</v>
      </c>
      <c r="C34" s="77" t="s">
        <v>62</v>
      </c>
      <c r="D34" s="197" t="s">
        <v>72</v>
      </c>
      <c r="E34" s="77"/>
      <c r="F34" s="77">
        <v>19</v>
      </c>
      <c r="G34" s="77">
        <v>11</v>
      </c>
      <c r="H34" s="198">
        <f>PRODUCT((F4+G4)/E4)</f>
        <v>0.36363636363636365</v>
      </c>
      <c r="I34" s="198">
        <f>PRODUCT(H4/E4)</f>
        <v>0.36363636363636365</v>
      </c>
      <c r="J34" s="198">
        <f>PRODUCT(F4+G4+H4)/E4</f>
        <v>0.72727272727272729</v>
      </c>
      <c r="K34" s="199">
        <f>PRODUCT(I4/E4)</f>
        <v>2.4545454545454546</v>
      </c>
      <c r="L34" s="37"/>
      <c r="M34" s="200" t="s">
        <v>209</v>
      </c>
      <c r="N34" s="77"/>
      <c r="O34" s="77">
        <v>20</v>
      </c>
      <c r="P34" s="201" t="s">
        <v>288</v>
      </c>
      <c r="Q34" s="201" t="s">
        <v>240</v>
      </c>
      <c r="R34" s="201" t="s">
        <v>253</v>
      </c>
      <c r="S34" s="201" t="s">
        <v>267</v>
      </c>
      <c r="T34" s="202"/>
      <c r="U34" s="199" t="s">
        <v>276</v>
      </c>
      <c r="V34" s="37"/>
      <c r="W34" s="200" t="s">
        <v>180</v>
      </c>
      <c r="X34" s="203"/>
      <c r="Y34" s="197"/>
      <c r="Z34" s="197"/>
      <c r="AA34" s="197"/>
      <c r="AB34" s="197"/>
      <c r="AC34" s="197"/>
      <c r="AD34" s="197"/>
      <c r="AE34" s="197"/>
      <c r="AF34" s="197"/>
      <c r="AG34" s="204"/>
      <c r="AH34" s="205"/>
      <c r="AI34" s="230" t="s">
        <v>347</v>
      </c>
      <c r="AJ34" s="197"/>
      <c r="AK34" s="197"/>
      <c r="AL34" s="204">
        <v>248</v>
      </c>
      <c r="AM34" s="204">
        <v>125</v>
      </c>
      <c r="AN34" s="204">
        <v>162</v>
      </c>
      <c r="AO34" s="197"/>
      <c r="AP34" s="240">
        <f>PRODUCT(AL34/AL40)</f>
        <v>0.84931506849315064</v>
      </c>
      <c r="AQ34" s="207"/>
      <c r="AR34" s="23"/>
      <c r="AS34" s="23"/>
    </row>
    <row r="35" spans="1:45" ht="15" customHeight="1" x14ac:dyDescent="0.2">
      <c r="A35" s="2"/>
      <c r="B35" s="196">
        <v>1982</v>
      </c>
      <c r="C35" s="77" t="s">
        <v>111</v>
      </c>
      <c r="D35" s="197" t="s">
        <v>72</v>
      </c>
      <c r="E35" s="77"/>
      <c r="F35" s="77">
        <v>20</v>
      </c>
      <c r="G35" s="77">
        <v>13</v>
      </c>
      <c r="H35" s="198">
        <f t="shared" ref="H35:H48" si="0">PRODUCT((F5+G5)/E5)</f>
        <v>0.23076923076923078</v>
      </c>
      <c r="I35" s="198">
        <f t="shared" ref="I35:I48" si="1">PRODUCT(H5/E5)</f>
        <v>0.38461538461538464</v>
      </c>
      <c r="J35" s="198">
        <f t="shared" ref="J35:J48" si="2">PRODUCT(F5+G5+H5)/E5</f>
        <v>0.61538461538461542</v>
      </c>
      <c r="K35" s="199">
        <f t="shared" ref="K35:K48" si="3">PRODUCT(I5/E5)</f>
        <v>2.6153846153846154</v>
      </c>
      <c r="L35" s="37"/>
      <c r="M35" s="200" t="s">
        <v>210</v>
      </c>
      <c r="N35" s="77"/>
      <c r="O35" s="77">
        <v>20</v>
      </c>
      <c r="P35" s="201" t="s">
        <v>289</v>
      </c>
      <c r="Q35" s="201" t="s">
        <v>241</v>
      </c>
      <c r="R35" s="201" t="s">
        <v>254</v>
      </c>
      <c r="S35" s="201" t="s">
        <v>268</v>
      </c>
      <c r="T35" s="202"/>
      <c r="U35" s="199" t="s">
        <v>277</v>
      </c>
      <c r="V35" s="37"/>
      <c r="W35" s="208" t="s">
        <v>182</v>
      </c>
      <c r="X35" s="203"/>
      <c r="Y35" s="203" t="s">
        <v>237</v>
      </c>
      <c r="Z35" s="209"/>
      <c r="AA35" s="209"/>
      <c r="AB35" s="209"/>
      <c r="AC35" s="209"/>
      <c r="AD35" s="209"/>
      <c r="AE35" s="209"/>
      <c r="AF35" s="209"/>
      <c r="AG35" s="209" t="s">
        <v>238</v>
      </c>
      <c r="AH35" s="207"/>
      <c r="AI35" s="230" t="s">
        <v>334</v>
      </c>
      <c r="AJ35" s="197"/>
      <c r="AK35" s="197"/>
      <c r="AL35" s="204"/>
      <c r="AM35" s="241">
        <f>PRODUCT(AM34/AL34)</f>
        <v>0.50403225806451613</v>
      </c>
      <c r="AN35" s="241">
        <f>PRODUCT(AN34/AL34)</f>
        <v>0.65322580645161288</v>
      </c>
      <c r="AO35" s="197"/>
      <c r="AP35" s="77"/>
      <c r="AQ35" s="207"/>
      <c r="AR35" s="23"/>
      <c r="AS35" s="23"/>
    </row>
    <row r="36" spans="1:45" ht="15" customHeight="1" x14ac:dyDescent="0.2">
      <c r="A36" s="2"/>
      <c r="B36" s="196">
        <v>1983</v>
      </c>
      <c r="C36" s="77" t="s">
        <v>61</v>
      </c>
      <c r="D36" s="197" t="s">
        <v>72</v>
      </c>
      <c r="E36" s="77"/>
      <c r="F36" s="77">
        <v>21</v>
      </c>
      <c r="G36" s="77">
        <v>13</v>
      </c>
      <c r="H36" s="198">
        <f t="shared" si="0"/>
        <v>0.38461538461538464</v>
      </c>
      <c r="I36" s="198">
        <f t="shared" si="1"/>
        <v>0.53846153846153844</v>
      </c>
      <c r="J36" s="198">
        <f t="shared" si="2"/>
        <v>0.92307692307692313</v>
      </c>
      <c r="K36" s="199">
        <f t="shared" si="3"/>
        <v>2.3846153846153846</v>
      </c>
      <c r="L36" s="37"/>
      <c r="M36" s="200" t="s">
        <v>211</v>
      </c>
      <c r="N36" s="77"/>
      <c r="O36" s="77">
        <v>21</v>
      </c>
      <c r="P36" s="201" t="s">
        <v>290</v>
      </c>
      <c r="Q36" s="201" t="s">
        <v>242</v>
      </c>
      <c r="R36" s="201" t="s">
        <v>255</v>
      </c>
      <c r="S36" s="201" t="s">
        <v>269</v>
      </c>
      <c r="T36" s="198"/>
      <c r="U36" s="199" t="s">
        <v>262</v>
      </c>
      <c r="V36" s="37"/>
      <c r="W36" s="208"/>
      <c r="X36" s="203"/>
      <c r="Y36" s="203"/>
      <c r="Z36" s="197"/>
      <c r="AA36" s="197"/>
      <c r="AB36" s="197"/>
      <c r="AC36" s="203"/>
      <c r="AD36" s="197"/>
      <c r="AE36" s="197"/>
      <c r="AF36" s="197"/>
      <c r="AG36" s="203"/>
      <c r="AH36" s="207"/>
      <c r="AI36" s="230"/>
      <c r="AJ36" s="197"/>
      <c r="AK36" s="197"/>
      <c r="AL36" s="204"/>
      <c r="AM36" s="204"/>
      <c r="AN36" s="204"/>
      <c r="AO36" s="197"/>
      <c r="AP36" s="77"/>
      <c r="AQ36" s="207"/>
      <c r="AR36" s="23"/>
      <c r="AS36" s="23"/>
    </row>
    <row r="37" spans="1:45" ht="15" customHeight="1" x14ac:dyDescent="0.2">
      <c r="A37" s="2"/>
      <c r="B37" s="196">
        <v>1984</v>
      </c>
      <c r="C37" s="77"/>
      <c r="D37" s="197"/>
      <c r="E37" s="77"/>
      <c r="F37" s="77">
        <v>22</v>
      </c>
      <c r="G37" s="77"/>
      <c r="H37" s="198"/>
      <c r="I37" s="198"/>
      <c r="J37" s="198"/>
      <c r="K37" s="199"/>
      <c r="L37" s="37"/>
      <c r="M37" s="200" t="s">
        <v>212</v>
      </c>
      <c r="N37" s="77"/>
      <c r="O37" s="77"/>
      <c r="P37" s="201" t="s">
        <v>291</v>
      </c>
      <c r="Q37" s="201" t="s">
        <v>243</v>
      </c>
      <c r="R37" s="201" t="s">
        <v>256</v>
      </c>
      <c r="S37" s="201" t="s">
        <v>270</v>
      </c>
      <c r="T37" s="198"/>
      <c r="U37" s="199" t="s">
        <v>278</v>
      </c>
      <c r="V37" s="37"/>
      <c r="W37" s="200" t="s">
        <v>196</v>
      </c>
      <c r="X37" s="203"/>
      <c r="Y37" s="203"/>
      <c r="Z37" s="197"/>
      <c r="AA37" s="197"/>
      <c r="AB37" s="197"/>
      <c r="AC37" s="203"/>
      <c r="AD37" s="197"/>
      <c r="AE37" s="197"/>
      <c r="AF37" s="197"/>
      <c r="AG37" s="203"/>
      <c r="AH37" s="207"/>
      <c r="AI37" s="230" t="s">
        <v>348</v>
      </c>
      <c r="AJ37" s="197"/>
      <c r="AK37" s="197"/>
      <c r="AL37" s="204">
        <v>44</v>
      </c>
      <c r="AM37" s="204">
        <v>23</v>
      </c>
      <c r="AN37" s="204">
        <v>27</v>
      </c>
      <c r="AO37" s="197"/>
      <c r="AP37" s="240">
        <f>PRODUCT(AL37/AL40)</f>
        <v>0.15068493150684931</v>
      </c>
      <c r="AQ37" s="207"/>
      <c r="AR37" s="23"/>
      <c r="AS37" s="23"/>
    </row>
    <row r="38" spans="1:45" ht="15" customHeight="1" x14ac:dyDescent="0.2">
      <c r="A38" s="2"/>
      <c r="B38" s="196">
        <v>1985</v>
      </c>
      <c r="C38" s="77"/>
      <c r="D38" s="197"/>
      <c r="E38" s="77"/>
      <c r="F38" s="77">
        <v>23</v>
      </c>
      <c r="G38" s="77"/>
      <c r="H38" s="198"/>
      <c r="I38" s="198"/>
      <c r="J38" s="198"/>
      <c r="K38" s="199"/>
      <c r="L38" s="37"/>
      <c r="M38" s="200" t="s">
        <v>213</v>
      </c>
      <c r="N38" s="77"/>
      <c r="O38" s="77"/>
      <c r="P38" s="201" t="s">
        <v>292</v>
      </c>
      <c r="Q38" s="201" t="s">
        <v>244</v>
      </c>
      <c r="R38" s="201" t="s">
        <v>257</v>
      </c>
      <c r="S38" s="201" t="s">
        <v>271</v>
      </c>
      <c r="T38" s="198"/>
      <c r="U38" s="199" t="s">
        <v>279</v>
      </c>
      <c r="V38" s="37"/>
      <c r="W38" s="196">
        <v>1000</v>
      </c>
      <c r="X38" s="203"/>
      <c r="Y38" s="209" t="s">
        <v>239</v>
      </c>
      <c r="Z38" s="209"/>
      <c r="AA38" s="209"/>
      <c r="AB38" s="209"/>
      <c r="AC38" s="209"/>
      <c r="AD38" s="209"/>
      <c r="AE38" s="209"/>
      <c r="AF38" s="209"/>
      <c r="AG38" s="209" t="s">
        <v>192</v>
      </c>
      <c r="AH38" s="199">
        <v>4.2735042735042734</v>
      </c>
      <c r="AI38" s="230" t="s">
        <v>334</v>
      </c>
      <c r="AJ38" s="197"/>
      <c r="AK38" s="197"/>
      <c r="AL38" s="204"/>
      <c r="AM38" s="241">
        <f>PRODUCT(AM37/AL37)</f>
        <v>0.52272727272727271</v>
      </c>
      <c r="AN38" s="241">
        <f>PRODUCT(AN37/AL37)</f>
        <v>0.61363636363636365</v>
      </c>
      <c r="AO38" s="197"/>
      <c r="AP38" s="77"/>
      <c r="AQ38" s="207"/>
      <c r="AR38" s="23"/>
      <c r="AS38" s="23"/>
    </row>
    <row r="39" spans="1:45" ht="15" customHeight="1" x14ac:dyDescent="0.2">
      <c r="A39" s="2"/>
      <c r="B39" s="196">
        <v>1986</v>
      </c>
      <c r="C39" s="77" t="s">
        <v>64</v>
      </c>
      <c r="D39" s="197" t="s">
        <v>94</v>
      </c>
      <c r="E39" s="77"/>
      <c r="F39" s="77">
        <v>24</v>
      </c>
      <c r="G39" s="77">
        <v>22</v>
      </c>
      <c r="H39" s="198">
        <f t="shared" si="0"/>
        <v>0.68181818181818177</v>
      </c>
      <c r="I39" s="198">
        <f t="shared" si="1"/>
        <v>0.5</v>
      </c>
      <c r="J39" s="198">
        <f t="shared" si="2"/>
        <v>1.1818181818181819</v>
      </c>
      <c r="K39" s="199">
        <f t="shared" si="3"/>
        <v>4</v>
      </c>
      <c r="L39" s="37"/>
      <c r="M39" s="200" t="s">
        <v>214</v>
      </c>
      <c r="N39" s="77"/>
      <c r="O39" s="77"/>
      <c r="P39" s="201" t="s">
        <v>293</v>
      </c>
      <c r="Q39" s="201" t="s">
        <v>245</v>
      </c>
      <c r="R39" s="201" t="s">
        <v>258</v>
      </c>
      <c r="S39" s="201" t="s">
        <v>272</v>
      </c>
      <c r="T39" s="198"/>
      <c r="U39" s="199" t="s">
        <v>280</v>
      </c>
      <c r="V39" s="37"/>
      <c r="W39" s="208"/>
      <c r="X39" s="203"/>
      <c r="Y39" s="203"/>
      <c r="Z39" s="197"/>
      <c r="AA39" s="197"/>
      <c r="AB39" s="197"/>
      <c r="AC39" s="203"/>
      <c r="AD39" s="197"/>
      <c r="AE39" s="197"/>
      <c r="AF39" s="197"/>
      <c r="AG39" s="203"/>
      <c r="AH39" s="207"/>
      <c r="AI39" s="230"/>
      <c r="AJ39" s="197"/>
      <c r="AK39" s="197"/>
      <c r="AL39" s="204"/>
      <c r="AM39" s="204"/>
      <c r="AN39" s="204"/>
      <c r="AO39" s="197"/>
      <c r="AP39" s="197"/>
      <c r="AQ39" s="207"/>
      <c r="AR39" s="23"/>
      <c r="AS39" s="23"/>
    </row>
    <row r="40" spans="1:45" ht="15" customHeight="1" x14ac:dyDescent="0.2">
      <c r="A40" s="2"/>
      <c r="B40" s="196">
        <v>1987</v>
      </c>
      <c r="C40" s="77" t="s">
        <v>65</v>
      </c>
      <c r="D40" s="197" t="s">
        <v>94</v>
      </c>
      <c r="E40" s="77"/>
      <c r="F40" s="77">
        <v>25</v>
      </c>
      <c r="G40" s="77">
        <v>22</v>
      </c>
      <c r="H40" s="198">
        <f t="shared" si="0"/>
        <v>0.36363636363636365</v>
      </c>
      <c r="I40" s="198">
        <f t="shared" si="1"/>
        <v>0.72727272727272729</v>
      </c>
      <c r="J40" s="198">
        <f t="shared" si="2"/>
        <v>1.0909090909090908</v>
      </c>
      <c r="K40" s="211">
        <f t="shared" si="3"/>
        <v>5.8181818181818183</v>
      </c>
      <c r="L40" s="37"/>
      <c r="M40" s="200" t="s">
        <v>215</v>
      </c>
      <c r="N40" s="77"/>
      <c r="O40" s="77"/>
      <c r="P40" s="201" t="s">
        <v>294</v>
      </c>
      <c r="Q40" s="201" t="s">
        <v>246</v>
      </c>
      <c r="R40" s="201" t="s">
        <v>259</v>
      </c>
      <c r="S40" s="201" t="s">
        <v>181</v>
      </c>
      <c r="T40" s="198"/>
      <c r="U40" s="199" t="s">
        <v>281</v>
      </c>
      <c r="V40" s="37"/>
      <c r="W40" s="208"/>
      <c r="X40" s="203"/>
      <c r="Y40" s="203"/>
      <c r="Z40" s="197"/>
      <c r="AA40" s="197"/>
      <c r="AB40" s="197"/>
      <c r="AC40" s="203"/>
      <c r="AD40" s="197"/>
      <c r="AE40" s="197"/>
      <c r="AF40" s="197"/>
      <c r="AG40" s="203"/>
      <c r="AH40" s="207"/>
      <c r="AI40" s="230" t="s">
        <v>7</v>
      </c>
      <c r="AJ40" s="197"/>
      <c r="AK40" s="197"/>
      <c r="AL40" s="204">
        <f>PRODUCT(AL34+AL37)</f>
        <v>292</v>
      </c>
      <c r="AM40" s="204">
        <f>PRODUCT(AM34+AM37)</f>
        <v>148</v>
      </c>
      <c r="AN40" s="204">
        <f>PRODUCT(AN34+AN37)</f>
        <v>189</v>
      </c>
      <c r="AO40" s="197"/>
      <c r="AP40" s="197"/>
      <c r="AQ40" s="207"/>
      <c r="AR40" s="23"/>
      <c r="AS40" s="23"/>
    </row>
    <row r="41" spans="1:45" ht="15" customHeight="1" x14ac:dyDescent="0.2">
      <c r="A41" s="2"/>
      <c r="B41" s="196">
        <v>1988</v>
      </c>
      <c r="C41" s="77" t="s">
        <v>59</v>
      </c>
      <c r="D41" s="197" t="s">
        <v>72</v>
      </c>
      <c r="E41" s="77"/>
      <c r="F41" s="77">
        <v>26</v>
      </c>
      <c r="G41" s="77">
        <v>22</v>
      </c>
      <c r="H41" s="198">
        <f t="shared" si="0"/>
        <v>0.40909090909090912</v>
      </c>
      <c r="I41" s="198">
        <f t="shared" si="1"/>
        <v>0.81818181818181823</v>
      </c>
      <c r="J41" s="198">
        <f t="shared" si="2"/>
        <v>1.2272727272727273</v>
      </c>
      <c r="K41" s="199">
        <f t="shared" si="3"/>
        <v>3.9545454545454546</v>
      </c>
      <c r="L41" s="37"/>
      <c r="M41" s="200" t="s">
        <v>216</v>
      </c>
      <c r="N41" s="77"/>
      <c r="O41" s="77"/>
      <c r="P41" s="201" t="s">
        <v>295</v>
      </c>
      <c r="Q41" s="201" t="s">
        <v>247</v>
      </c>
      <c r="R41" s="201" t="s">
        <v>260</v>
      </c>
      <c r="S41" s="201" t="s">
        <v>273</v>
      </c>
      <c r="T41" s="198"/>
      <c r="U41" s="199" t="s">
        <v>187</v>
      </c>
      <c r="V41" s="37"/>
      <c r="W41" s="208"/>
      <c r="X41" s="203"/>
      <c r="Y41" s="203"/>
      <c r="Z41" s="197"/>
      <c r="AA41" s="197"/>
      <c r="AB41" s="197"/>
      <c r="AC41" s="203"/>
      <c r="AD41" s="197"/>
      <c r="AE41" s="197"/>
      <c r="AF41" s="197"/>
      <c r="AG41" s="203"/>
      <c r="AH41" s="207"/>
      <c r="AI41" s="230" t="s">
        <v>334</v>
      </c>
      <c r="AJ41" s="197"/>
      <c r="AK41" s="197"/>
      <c r="AL41" s="204"/>
      <c r="AM41" s="241">
        <f>PRODUCT(AM40/AL40)</f>
        <v>0.50684931506849318</v>
      </c>
      <c r="AN41" s="241">
        <f>PRODUCT(AN40/AL40)</f>
        <v>0.64726027397260277</v>
      </c>
      <c r="AO41" s="197"/>
      <c r="AP41" s="197"/>
      <c r="AQ41" s="207"/>
      <c r="AR41" s="23"/>
      <c r="AS41" s="23"/>
    </row>
    <row r="42" spans="1:45" ht="15" customHeight="1" x14ac:dyDescent="0.2">
      <c r="A42" s="2"/>
      <c r="B42" s="196">
        <v>1989</v>
      </c>
      <c r="C42" s="77" t="s">
        <v>59</v>
      </c>
      <c r="D42" s="197" t="s">
        <v>72</v>
      </c>
      <c r="E42" s="77"/>
      <c r="F42" s="77">
        <v>27</v>
      </c>
      <c r="G42" s="77">
        <v>22</v>
      </c>
      <c r="H42" s="198">
        <f t="shared" si="0"/>
        <v>0.54545454545454541</v>
      </c>
      <c r="I42" s="198">
        <f t="shared" si="1"/>
        <v>0.77272727272727271</v>
      </c>
      <c r="J42" s="198">
        <f t="shared" si="2"/>
        <v>1.3181818181818181</v>
      </c>
      <c r="K42" s="199">
        <f t="shared" si="3"/>
        <v>4.4090909090909092</v>
      </c>
      <c r="L42" s="37"/>
      <c r="M42" s="200" t="s">
        <v>217</v>
      </c>
      <c r="N42" s="77"/>
      <c r="O42" s="77"/>
      <c r="P42" s="201" t="s">
        <v>296</v>
      </c>
      <c r="Q42" s="201" t="s">
        <v>248</v>
      </c>
      <c r="R42" s="201" t="s">
        <v>261</v>
      </c>
      <c r="S42" s="201" t="s">
        <v>183</v>
      </c>
      <c r="T42" s="198"/>
      <c r="U42" s="199" t="s">
        <v>282</v>
      </c>
      <c r="V42" s="37"/>
      <c r="W42" s="208"/>
      <c r="X42" s="203"/>
      <c r="Y42" s="203"/>
      <c r="Z42" s="197"/>
      <c r="AA42" s="197"/>
      <c r="AB42" s="197"/>
      <c r="AC42" s="203"/>
      <c r="AD42" s="197"/>
      <c r="AE42" s="197"/>
      <c r="AF42" s="197"/>
      <c r="AG42" s="203"/>
      <c r="AH42" s="207"/>
      <c r="AI42" s="230"/>
      <c r="AJ42" s="197"/>
      <c r="AK42" s="197"/>
      <c r="AL42" s="197"/>
      <c r="AM42" s="203"/>
      <c r="AN42" s="197"/>
      <c r="AO42" s="197"/>
      <c r="AP42" s="197"/>
      <c r="AQ42" s="207"/>
      <c r="AR42" s="23"/>
      <c r="AS42" s="23"/>
    </row>
    <row r="43" spans="1:45" ht="15" customHeight="1" x14ac:dyDescent="0.2">
      <c r="A43" s="2"/>
      <c r="B43" s="196">
        <v>1990</v>
      </c>
      <c r="C43" s="77" t="s">
        <v>111</v>
      </c>
      <c r="D43" s="197" t="s">
        <v>72</v>
      </c>
      <c r="E43" s="77"/>
      <c r="F43" s="77">
        <v>28</v>
      </c>
      <c r="G43" s="77">
        <v>25</v>
      </c>
      <c r="H43" s="198">
        <f t="shared" si="0"/>
        <v>0.64</v>
      </c>
      <c r="I43" s="198">
        <f t="shared" si="1"/>
        <v>0.88</v>
      </c>
      <c r="J43" s="198">
        <f t="shared" si="2"/>
        <v>1.52</v>
      </c>
      <c r="K43" s="199">
        <f t="shared" si="3"/>
        <v>4.4000000000000004</v>
      </c>
      <c r="L43" s="37"/>
      <c r="M43" s="200" t="s">
        <v>218</v>
      </c>
      <c r="N43" s="77"/>
      <c r="O43" s="77"/>
      <c r="P43" s="201" t="s">
        <v>186</v>
      </c>
      <c r="Q43" s="201" t="s">
        <v>249</v>
      </c>
      <c r="R43" s="201" t="s">
        <v>262</v>
      </c>
      <c r="S43" s="201" t="s">
        <v>199</v>
      </c>
      <c r="T43" s="198"/>
      <c r="U43" s="199" t="s">
        <v>283</v>
      </c>
      <c r="V43" s="37"/>
      <c r="W43" s="208"/>
      <c r="X43" s="203"/>
      <c r="Y43" s="203"/>
      <c r="Z43" s="197"/>
      <c r="AA43" s="197"/>
      <c r="AB43" s="197"/>
      <c r="AC43" s="203"/>
      <c r="AD43" s="197"/>
      <c r="AE43" s="197"/>
      <c r="AF43" s="197"/>
      <c r="AG43" s="203"/>
      <c r="AH43" s="207"/>
      <c r="AI43" s="238" t="s">
        <v>335</v>
      </c>
      <c r="AJ43" s="143"/>
      <c r="AK43" s="143"/>
      <c r="AL43" s="239" t="s">
        <v>336</v>
      </c>
      <c r="AM43" s="239" t="s">
        <v>337</v>
      </c>
      <c r="AN43" s="239" t="s">
        <v>338</v>
      </c>
      <c r="AO43" s="239"/>
      <c r="AP43" s="141"/>
      <c r="AQ43" s="144"/>
      <c r="AR43" s="23"/>
      <c r="AS43" s="23"/>
    </row>
    <row r="44" spans="1:45" ht="15" customHeight="1" x14ac:dyDescent="0.2">
      <c r="A44" s="2"/>
      <c r="B44" s="196">
        <v>1991</v>
      </c>
      <c r="C44" s="77" t="s">
        <v>63</v>
      </c>
      <c r="D44" s="197" t="s">
        <v>72</v>
      </c>
      <c r="E44" s="77"/>
      <c r="F44" s="77">
        <v>29</v>
      </c>
      <c r="G44" s="77">
        <v>26</v>
      </c>
      <c r="H44" s="198">
        <f t="shared" si="0"/>
        <v>0.65384615384615385</v>
      </c>
      <c r="I44" s="198">
        <f t="shared" si="1"/>
        <v>0.88461538461538458</v>
      </c>
      <c r="J44" s="198">
        <f t="shared" si="2"/>
        <v>1.5384615384615385</v>
      </c>
      <c r="K44" s="199">
        <f t="shared" si="3"/>
        <v>4.8461538461538458</v>
      </c>
      <c r="L44" s="37"/>
      <c r="M44" s="200" t="s">
        <v>219</v>
      </c>
      <c r="N44" s="77"/>
      <c r="O44" s="77"/>
      <c r="P44" s="201" t="s">
        <v>201</v>
      </c>
      <c r="Q44" s="201" t="s">
        <v>250</v>
      </c>
      <c r="R44" s="201" t="s">
        <v>263</v>
      </c>
      <c r="S44" s="201" t="s">
        <v>274</v>
      </c>
      <c r="T44" s="198"/>
      <c r="U44" s="199" t="s">
        <v>284</v>
      </c>
      <c r="V44" s="37"/>
      <c r="W44" s="208"/>
      <c r="X44" s="203"/>
      <c r="Y44" s="203"/>
      <c r="Z44" s="197"/>
      <c r="AA44" s="197"/>
      <c r="AB44" s="197"/>
      <c r="AC44" s="203"/>
      <c r="AD44" s="197"/>
      <c r="AE44" s="197"/>
      <c r="AF44" s="197"/>
      <c r="AG44" s="203"/>
      <c r="AH44" s="207"/>
      <c r="AI44" s="230" t="s">
        <v>347</v>
      </c>
      <c r="AJ44" s="197"/>
      <c r="AK44" s="197"/>
      <c r="AL44" s="241">
        <f>PRODUCT(AM35)</f>
        <v>0.50403225806451613</v>
      </c>
      <c r="AM44" s="241">
        <v>0.28999999999999998</v>
      </c>
      <c r="AN44" s="241">
        <f>PRODUCT(AL44-AM44)</f>
        <v>0.21403225806451615</v>
      </c>
      <c r="AO44" s="204"/>
      <c r="AP44" s="197"/>
      <c r="AQ44" s="207"/>
      <c r="AR44" s="23"/>
      <c r="AS44" s="23"/>
    </row>
    <row r="45" spans="1:45" ht="15" customHeight="1" x14ac:dyDescent="0.2">
      <c r="A45" s="2"/>
      <c r="B45" s="196">
        <v>1992</v>
      </c>
      <c r="C45" s="77" t="s">
        <v>58</v>
      </c>
      <c r="D45" s="197" t="s">
        <v>72</v>
      </c>
      <c r="E45" s="77"/>
      <c r="F45" s="77">
        <v>30</v>
      </c>
      <c r="G45" s="77">
        <v>26</v>
      </c>
      <c r="H45" s="198">
        <f t="shared" si="0"/>
        <v>0.65384615384615385</v>
      </c>
      <c r="I45" s="210">
        <f t="shared" si="1"/>
        <v>1.0384615384615385</v>
      </c>
      <c r="J45" s="210">
        <f t="shared" si="2"/>
        <v>1.6923076923076923</v>
      </c>
      <c r="K45" s="199">
        <f t="shared" si="3"/>
        <v>4.615384615384615</v>
      </c>
      <c r="L45" s="37"/>
      <c r="M45" s="200" t="s">
        <v>220</v>
      </c>
      <c r="N45" s="77"/>
      <c r="O45" s="77"/>
      <c r="P45" s="201" t="s">
        <v>189</v>
      </c>
      <c r="Q45" s="201" t="s">
        <v>185</v>
      </c>
      <c r="R45" s="201" t="s">
        <v>264</v>
      </c>
      <c r="S45" s="201" t="s">
        <v>200</v>
      </c>
      <c r="T45" s="198"/>
      <c r="U45" s="199" t="s">
        <v>285</v>
      </c>
      <c r="V45" s="37"/>
      <c r="W45" s="208"/>
      <c r="X45" s="203"/>
      <c r="Y45" s="203"/>
      <c r="Z45" s="197"/>
      <c r="AA45" s="197"/>
      <c r="AB45" s="197"/>
      <c r="AC45" s="203"/>
      <c r="AD45" s="197"/>
      <c r="AE45" s="197"/>
      <c r="AF45" s="197"/>
      <c r="AG45" s="203"/>
      <c r="AH45" s="207"/>
      <c r="AI45" s="230" t="s">
        <v>348</v>
      </c>
      <c r="AJ45" s="197"/>
      <c r="AK45" s="197"/>
      <c r="AL45" s="241">
        <f>PRODUCT(AM38)</f>
        <v>0.52272727272727271</v>
      </c>
      <c r="AM45" s="241">
        <v>0</v>
      </c>
      <c r="AN45" s="241">
        <f t="shared" ref="AN45:AN46" si="4">PRODUCT(AL45-AM45)</f>
        <v>0.52272727272727271</v>
      </c>
      <c r="AO45" s="204"/>
      <c r="AP45" s="197"/>
      <c r="AQ45" s="207"/>
      <c r="AR45" s="23"/>
      <c r="AS45" s="23"/>
    </row>
    <row r="46" spans="1:45" ht="15" customHeight="1" x14ac:dyDescent="0.2">
      <c r="A46" s="2"/>
      <c r="B46" s="196">
        <v>1993</v>
      </c>
      <c r="C46" s="77" t="s">
        <v>61</v>
      </c>
      <c r="D46" s="197" t="s">
        <v>72</v>
      </c>
      <c r="E46" s="77"/>
      <c r="F46" s="77">
        <v>31</v>
      </c>
      <c r="G46" s="77">
        <v>27</v>
      </c>
      <c r="H46" s="210">
        <f t="shared" si="0"/>
        <v>0.77777777777777779</v>
      </c>
      <c r="I46" s="198">
        <f t="shared" si="1"/>
        <v>0.62962962962962965</v>
      </c>
      <c r="J46" s="198">
        <f t="shared" si="2"/>
        <v>1.4074074074074074</v>
      </c>
      <c r="K46" s="199">
        <f t="shared" si="3"/>
        <v>4.9259259259259256</v>
      </c>
      <c r="L46" s="37"/>
      <c r="M46" s="200" t="s">
        <v>221</v>
      </c>
      <c r="N46" s="77"/>
      <c r="O46" s="77"/>
      <c r="P46" s="201" t="s">
        <v>195</v>
      </c>
      <c r="Q46" s="201" t="s">
        <v>251</v>
      </c>
      <c r="R46" s="201" t="s">
        <v>205</v>
      </c>
      <c r="S46" s="201" t="s">
        <v>194</v>
      </c>
      <c r="T46" s="198"/>
      <c r="U46" s="199" t="s">
        <v>286</v>
      </c>
      <c r="V46" s="37"/>
      <c r="W46" s="208"/>
      <c r="X46" s="203"/>
      <c r="Y46" s="203"/>
      <c r="Z46" s="197"/>
      <c r="AA46" s="197"/>
      <c r="AB46" s="197"/>
      <c r="AC46" s="203"/>
      <c r="AD46" s="197"/>
      <c r="AE46" s="197"/>
      <c r="AF46" s="197"/>
      <c r="AG46" s="203"/>
      <c r="AH46" s="207"/>
      <c r="AI46" s="230" t="s">
        <v>7</v>
      </c>
      <c r="AJ46" s="197"/>
      <c r="AK46" s="197"/>
      <c r="AL46" s="241">
        <f>PRODUCT(AM41)</f>
        <v>0.50684931506849318</v>
      </c>
      <c r="AM46" s="241">
        <v>0.28999999999999998</v>
      </c>
      <c r="AN46" s="241">
        <f t="shared" si="4"/>
        <v>0.2168493150684932</v>
      </c>
      <c r="AO46" s="204"/>
      <c r="AP46" s="197"/>
      <c r="AQ46" s="207"/>
      <c r="AR46" s="23"/>
      <c r="AS46" s="23"/>
    </row>
    <row r="47" spans="1:45" ht="15" customHeight="1" x14ac:dyDescent="0.2">
      <c r="A47" s="2"/>
      <c r="B47" s="196">
        <v>1994</v>
      </c>
      <c r="C47" s="77" t="s">
        <v>61</v>
      </c>
      <c r="D47" s="197" t="s">
        <v>72</v>
      </c>
      <c r="E47" s="77"/>
      <c r="F47" s="77">
        <v>32</v>
      </c>
      <c r="G47" s="77">
        <v>34</v>
      </c>
      <c r="H47" s="198">
        <f t="shared" si="0"/>
        <v>0.41176470588235292</v>
      </c>
      <c r="I47" s="198">
        <f t="shared" si="1"/>
        <v>0.41176470588235292</v>
      </c>
      <c r="J47" s="198">
        <f t="shared" si="2"/>
        <v>0.82352941176470584</v>
      </c>
      <c r="K47" s="199">
        <f t="shared" si="3"/>
        <v>3.7647058823529411</v>
      </c>
      <c r="L47" s="37"/>
      <c r="M47" s="200" t="s">
        <v>222</v>
      </c>
      <c r="N47" s="77"/>
      <c r="O47" s="77"/>
      <c r="P47" s="201" t="s">
        <v>297</v>
      </c>
      <c r="Q47" s="201" t="s">
        <v>252</v>
      </c>
      <c r="R47" s="201" t="s">
        <v>265</v>
      </c>
      <c r="S47" s="201" t="s">
        <v>190</v>
      </c>
      <c r="T47" s="210"/>
      <c r="U47" s="211" t="s">
        <v>287</v>
      </c>
      <c r="V47" s="37"/>
      <c r="W47" s="208"/>
      <c r="X47" s="203"/>
      <c r="Y47" s="203"/>
      <c r="Z47" s="197"/>
      <c r="AA47" s="197"/>
      <c r="AB47" s="197"/>
      <c r="AC47" s="203"/>
      <c r="AD47" s="197"/>
      <c r="AE47" s="197"/>
      <c r="AF47" s="197"/>
      <c r="AG47" s="203"/>
      <c r="AH47" s="207"/>
      <c r="AI47" s="242"/>
      <c r="AJ47" s="197"/>
      <c r="AK47" s="197"/>
      <c r="AL47" s="197"/>
      <c r="AM47" s="204"/>
      <c r="AN47" s="204"/>
      <c r="AO47" s="204"/>
      <c r="AP47" s="197"/>
      <c r="AQ47" s="207"/>
      <c r="AR47" s="23"/>
      <c r="AS47" s="23"/>
    </row>
    <row r="48" spans="1:45" ht="15" customHeight="1" x14ac:dyDescent="0.2">
      <c r="A48" s="2"/>
      <c r="B48" s="196">
        <v>1995</v>
      </c>
      <c r="C48" s="77" t="s">
        <v>62</v>
      </c>
      <c r="D48" s="197" t="s">
        <v>72</v>
      </c>
      <c r="E48" s="77"/>
      <c r="F48" s="77">
        <v>33</v>
      </c>
      <c r="G48" s="77">
        <v>29</v>
      </c>
      <c r="H48" s="198">
        <f t="shared" si="0"/>
        <v>0.2413793103448276</v>
      </c>
      <c r="I48" s="198">
        <f t="shared" si="1"/>
        <v>0.27586206896551724</v>
      </c>
      <c r="J48" s="198">
        <f t="shared" si="2"/>
        <v>0.51724137931034486</v>
      </c>
      <c r="K48" s="199">
        <f t="shared" si="3"/>
        <v>3.1379310344827585</v>
      </c>
      <c r="L48" s="37"/>
      <c r="M48" s="200" t="s">
        <v>223</v>
      </c>
      <c r="N48" s="77"/>
      <c r="O48" s="77"/>
      <c r="P48" s="5" t="s">
        <v>298</v>
      </c>
      <c r="Q48" s="5" t="s">
        <v>194</v>
      </c>
      <c r="R48" s="5" t="s">
        <v>266</v>
      </c>
      <c r="S48" s="5" t="s">
        <v>275</v>
      </c>
      <c r="T48" s="198"/>
      <c r="U48" s="199" t="s">
        <v>287</v>
      </c>
      <c r="V48" s="37"/>
      <c r="W48" s="208"/>
      <c r="X48" s="203"/>
      <c r="Y48" s="203"/>
      <c r="Z48" s="197"/>
      <c r="AA48" s="197"/>
      <c r="AB48" s="197"/>
      <c r="AC48" s="203"/>
      <c r="AD48" s="197"/>
      <c r="AE48" s="197"/>
      <c r="AF48" s="197"/>
      <c r="AG48" s="203"/>
      <c r="AH48" s="207"/>
      <c r="AI48" s="238" t="s">
        <v>339</v>
      </c>
      <c r="AJ48" s="143"/>
      <c r="AK48" s="143"/>
      <c r="AL48" s="239" t="s">
        <v>336</v>
      </c>
      <c r="AM48" s="239" t="s">
        <v>337</v>
      </c>
      <c r="AN48" s="239" t="s">
        <v>338</v>
      </c>
      <c r="AO48" s="239"/>
      <c r="AP48" s="141"/>
      <c r="AQ48" s="144"/>
      <c r="AR48" s="23"/>
      <c r="AS48" s="23"/>
    </row>
    <row r="49" spans="1:45" ht="15" customHeight="1" x14ac:dyDescent="0.2">
      <c r="A49" s="2"/>
      <c r="B49" s="196"/>
      <c r="C49" s="77"/>
      <c r="D49" s="197"/>
      <c r="E49" s="77"/>
      <c r="F49" s="77"/>
      <c r="G49" s="77"/>
      <c r="H49" s="198"/>
      <c r="I49" s="198"/>
      <c r="J49" s="198"/>
      <c r="K49" s="199"/>
      <c r="L49" s="37"/>
      <c r="M49" s="200"/>
      <c r="N49" s="77"/>
      <c r="O49" s="77"/>
      <c r="P49" s="77"/>
      <c r="Q49" s="77"/>
      <c r="R49" s="198"/>
      <c r="S49" s="198"/>
      <c r="T49" s="198"/>
      <c r="U49" s="199"/>
      <c r="V49" s="37"/>
      <c r="W49" s="208"/>
      <c r="X49" s="203"/>
      <c r="Y49" s="203"/>
      <c r="Z49" s="197"/>
      <c r="AA49" s="197"/>
      <c r="AB49" s="197"/>
      <c r="AC49" s="203"/>
      <c r="AD49" s="197"/>
      <c r="AE49" s="197"/>
      <c r="AF49" s="197"/>
      <c r="AG49" s="203"/>
      <c r="AH49" s="207"/>
      <c r="AI49" s="230" t="s">
        <v>347</v>
      </c>
      <c r="AJ49" s="197"/>
      <c r="AK49" s="197"/>
      <c r="AL49" s="241">
        <f>PRODUCT(AN35)</f>
        <v>0.65322580645161288</v>
      </c>
      <c r="AM49" s="241">
        <v>0.46</v>
      </c>
      <c r="AN49" s="241">
        <f>PRODUCT(AL49-AM49)</f>
        <v>0.19322580645161286</v>
      </c>
      <c r="AO49" s="204"/>
      <c r="AP49" s="197"/>
      <c r="AQ49" s="207"/>
      <c r="AR49" s="23"/>
      <c r="AS49" s="23"/>
    </row>
    <row r="50" spans="1:45" ht="15" customHeight="1" x14ac:dyDescent="0.2">
      <c r="A50" s="2"/>
      <c r="B50" s="192" t="s">
        <v>340</v>
      </c>
      <c r="C50" s="140"/>
      <c r="D50" s="141"/>
      <c r="E50" s="140"/>
      <c r="F50" s="140"/>
      <c r="G50" s="140"/>
      <c r="H50" s="243"/>
      <c r="I50" s="243"/>
      <c r="J50" s="243"/>
      <c r="K50" s="244"/>
      <c r="L50" s="37"/>
      <c r="M50" s="192" t="s">
        <v>341</v>
      </c>
      <c r="N50" s="140"/>
      <c r="O50" s="141"/>
      <c r="P50" s="140"/>
      <c r="Q50" s="140"/>
      <c r="R50" s="140"/>
      <c r="S50" s="243"/>
      <c r="T50" s="243"/>
      <c r="U50" s="244"/>
      <c r="V50" s="37"/>
      <c r="W50" s="208"/>
      <c r="X50" s="203"/>
      <c r="Y50" s="203"/>
      <c r="Z50" s="197"/>
      <c r="AA50" s="197"/>
      <c r="AB50" s="197"/>
      <c r="AC50" s="203"/>
      <c r="AD50" s="197"/>
      <c r="AE50" s="197"/>
      <c r="AF50" s="197"/>
      <c r="AG50" s="203"/>
      <c r="AH50" s="207"/>
      <c r="AI50" s="230" t="s">
        <v>348</v>
      </c>
      <c r="AJ50" s="197"/>
      <c r="AK50" s="197"/>
      <c r="AL50" s="241">
        <f>PRODUCT(AN38)</f>
        <v>0.61363636363636365</v>
      </c>
      <c r="AM50" s="241">
        <v>0</v>
      </c>
      <c r="AN50" s="241">
        <f t="shared" ref="AN50:AN51" si="5">PRODUCT(AL50-AM50)</f>
        <v>0.61363636363636365</v>
      </c>
      <c r="AO50" s="204"/>
      <c r="AP50" s="197"/>
      <c r="AQ50" s="207"/>
      <c r="AR50" s="23"/>
      <c r="AS50" s="23"/>
    </row>
    <row r="51" spans="1:45" ht="15" customHeight="1" x14ac:dyDescent="0.2">
      <c r="A51" s="2"/>
      <c r="B51" s="200">
        <v>6240</v>
      </c>
      <c r="C51" s="203" t="s">
        <v>329</v>
      </c>
      <c r="D51" s="197"/>
      <c r="E51" s="77"/>
      <c r="F51" s="77"/>
      <c r="G51" s="77"/>
      <c r="H51" s="198"/>
      <c r="I51" s="198"/>
      <c r="J51" s="198"/>
      <c r="K51" s="199"/>
      <c r="L51" s="37"/>
      <c r="M51" s="200">
        <v>6240</v>
      </c>
      <c r="N51" s="203" t="s">
        <v>329</v>
      </c>
      <c r="O51" s="77"/>
      <c r="P51" s="77"/>
      <c r="Q51" s="77"/>
      <c r="R51" s="77"/>
      <c r="S51" s="77"/>
      <c r="T51" s="198"/>
      <c r="U51" s="199"/>
      <c r="V51" s="37"/>
      <c r="W51" s="208"/>
      <c r="X51" s="203"/>
      <c r="Y51" s="203"/>
      <c r="Z51" s="197"/>
      <c r="AA51" s="197"/>
      <c r="AB51" s="197"/>
      <c r="AC51" s="203"/>
      <c r="AD51" s="197"/>
      <c r="AE51" s="197"/>
      <c r="AF51" s="197"/>
      <c r="AG51" s="203"/>
      <c r="AH51" s="207"/>
      <c r="AI51" s="230" t="s">
        <v>7</v>
      </c>
      <c r="AJ51" s="197"/>
      <c r="AK51" s="197"/>
      <c r="AL51" s="241">
        <f>PRODUCT(AN41)</f>
        <v>0.64726027397260277</v>
      </c>
      <c r="AM51" s="241">
        <v>0.46</v>
      </c>
      <c r="AN51" s="241">
        <f t="shared" si="5"/>
        <v>0.18726027397260275</v>
      </c>
      <c r="AO51" s="204"/>
      <c r="AP51" s="197"/>
      <c r="AQ51" s="207"/>
      <c r="AR51" s="23"/>
      <c r="AS51" s="23"/>
    </row>
    <row r="52" spans="1:45" ht="15" customHeight="1" x14ac:dyDescent="0.2">
      <c r="A52" s="2"/>
      <c r="B52" s="196"/>
      <c r="C52" s="77"/>
      <c r="D52" s="197"/>
      <c r="E52" s="77"/>
      <c r="F52" s="77"/>
      <c r="G52" s="77"/>
      <c r="H52" s="198"/>
      <c r="I52" s="198"/>
      <c r="J52" s="198"/>
      <c r="K52" s="199"/>
      <c r="L52" s="37"/>
      <c r="M52" s="200">
        <v>6197</v>
      </c>
      <c r="N52" s="203" t="s">
        <v>330</v>
      </c>
      <c r="O52" s="77"/>
      <c r="P52" s="77"/>
      <c r="Q52" s="77"/>
      <c r="R52" s="77"/>
      <c r="S52" s="77"/>
      <c r="T52" s="198"/>
      <c r="U52" s="199"/>
      <c r="V52" s="37"/>
      <c r="W52" s="208"/>
      <c r="X52" s="203"/>
      <c r="Y52" s="203"/>
      <c r="Z52" s="197"/>
      <c r="AA52" s="197"/>
      <c r="AB52" s="197"/>
      <c r="AC52" s="203"/>
      <c r="AD52" s="197"/>
      <c r="AE52" s="197"/>
      <c r="AF52" s="197"/>
      <c r="AG52" s="203"/>
      <c r="AH52" s="207"/>
      <c r="AI52" s="197"/>
      <c r="AJ52" s="197"/>
      <c r="AK52" s="197"/>
      <c r="AL52" s="197"/>
      <c r="AM52" s="203"/>
      <c r="AN52" s="197"/>
      <c r="AO52" s="197"/>
      <c r="AP52" s="197"/>
      <c r="AQ52" s="207"/>
      <c r="AR52" s="23"/>
      <c r="AS52" s="23"/>
    </row>
    <row r="53" spans="1:45" ht="15" customHeight="1" x14ac:dyDescent="0.2">
      <c r="A53" s="2"/>
      <c r="B53" s="192" t="s">
        <v>342</v>
      </c>
      <c r="C53" s="140"/>
      <c r="D53" s="141"/>
      <c r="E53" s="140"/>
      <c r="F53" s="140"/>
      <c r="G53" s="140"/>
      <c r="H53" s="243"/>
      <c r="I53" s="243"/>
      <c r="J53" s="243"/>
      <c r="K53" s="244"/>
      <c r="L53" s="37"/>
      <c r="M53" s="245">
        <v>5123</v>
      </c>
      <c r="N53" s="209" t="s">
        <v>331</v>
      </c>
      <c r="O53" s="77"/>
      <c r="P53" s="77"/>
      <c r="Q53" s="77"/>
      <c r="R53" s="77"/>
      <c r="S53" s="77"/>
      <c r="T53" s="198"/>
      <c r="U53" s="199"/>
      <c r="V53" s="37"/>
      <c r="W53" s="208"/>
      <c r="X53" s="203"/>
      <c r="Y53" s="203"/>
      <c r="Z53" s="197"/>
      <c r="AA53" s="197"/>
      <c r="AB53" s="197"/>
      <c r="AC53" s="203"/>
      <c r="AD53" s="197"/>
      <c r="AE53" s="197"/>
      <c r="AF53" s="197"/>
      <c r="AG53" s="203"/>
      <c r="AH53" s="207"/>
      <c r="AI53" s="197"/>
      <c r="AJ53" s="197"/>
      <c r="AK53" s="197"/>
      <c r="AL53" s="197"/>
      <c r="AM53" s="203"/>
      <c r="AN53" s="197"/>
      <c r="AO53" s="197"/>
      <c r="AP53" s="197"/>
      <c r="AQ53" s="207"/>
      <c r="AR53" s="23"/>
      <c r="AS53" s="23"/>
    </row>
    <row r="54" spans="1:45" ht="15" customHeight="1" x14ac:dyDescent="0.2">
      <c r="A54" s="2"/>
      <c r="B54" s="200">
        <v>6197</v>
      </c>
      <c r="C54" s="203" t="s">
        <v>330</v>
      </c>
      <c r="D54" s="197"/>
      <c r="E54" s="77"/>
      <c r="F54" s="77"/>
      <c r="G54" s="77"/>
      <c r="H54" s="198"/>
      <c r="I54" s="198"/>
      <c r="J54" s="198"/>
      <c r="K54" s="199"/>
      <c r="L54" s="37"/>
      <c r="M54" s="245"/>
      <c r="N54" s="209"/>
      <c r="O54" s="77"/>
      <c r="P54" s="77"/>
      <c r="Q54" s="77"/>
      <c r="R54" s="77"/>
      <c r="S54" s="77"/>
      <c r="T54" s="198"/>
      <c r="U54" s="199"/>
      <c r="V54" s="37"/>
      <c r="W54" s="208"/>
      <c r="X54" s="203"/>
      <c r="Y54" s="203"/>
      <c r="Z54" s="197"/>
      <c r="AA54" s="197"/>
      <c r="AB54" s="197"/>
      <c r="AC54" s="203"/>
      <c r="AD54" s="197"/>
      <c r="AE54" s="197"/>
      <c r="AF54" s="197"/>
      <c r="AG54" s="203"/>
      <c r="AH54" s="207"/>
      <c r="AI54" s="197"/>
      <c r="AJ54" s="197"/>
      <c r="AK54" s="197"/>
      <c r="AL54" s="197"/>
      <c r="AM54" s="203"/>
      <c r="AN54" s="197"/>
      <c r="AO54" s="197"/>
      <c r="AP54" s="197"/>
      <c r="AQ54" s="207"/>
      <c r="AR54" s="23"/>
      <c r="AS54" s="23"/>
    </row>
    <row r="55" spans="1:45" ht="15" customHeight="1" x14ac:dyDescent="0.2">
      <c r="A55" s="2"/>
      <c r="B55" s="196"/>
      <c r="C55" s="77"/>
      <c r="D55" s="197"/>
      <c r="E55" s="77"/>
      <c r="F55" s="77"/>
      <c r="G55" s="77"/>
      <c r="H55" s="198"/>
      <c r="I55" s="198"/>
      <c r="J55" s="198"/>
      <c r="K55" s="199"/>
      <c r="L55" s="37"/>
      <c r="M55" s="200"/>
      <c r="N55" s="77"/>
      <c r="O55" s="77"/>
      <c r="P55" s="77"/>
      <c r="Q55" s="77"/>
      <c r="R55" s="77"/>
      <c r="S55" s="77"/>
      <c r="T55" s="202"/>
      <c r="U55" s="221"/>
      <c r="V55" s="37"/>
      <c r="W55" s="208"/>
      <c r="X55" s="203"/>
      <c r="Y55" s="203"/>
      <c r="Z55" s="197"/>
      <c r="AA55" s="197"/>
      <c r="AB55" s="197"/>
      <c r="AC55" s="203"/>
      <c r="AD55" s="197"/>
      <c r="AE55" s="197"/>
      <c r="AF55" s="197"/>
      <c r="AG55" s="203"/>
      <c r="AH55" s="207"/>
      <c r="AI55" s="197"/>
      <c r="AJ55" s="197"/>
      <c r="AK55" s="197"/>
      <c r="AL55" s="197"/>
      <c r="AM55" s="203"/>
      <c r="AN55" s="197"/>
      <c r="AO55" s="197"/>
      <c r="AP55" s="197"/>
      <c r="AQ55" s="207"/>
      <c r="AR55" s="23"/>
      <c r="AS55" s="23"/>
    </row>
    <row r="56" spans="1:45" ht="15" customHeight="1" x14ac:dyDescent="0.2">
      <c r="A56" s="2"/>
      <c r="B56" s="246" t="s">
        <v>343</v>
      </c>
      <c r="C56" s="143" t="s">
        <v>344</v>
      </c>
      <c r="D56" s="143"/>
      <c r="E56" s="140" t="s">
        <v>3</v>
      </c>
      <c r="F56" s="140"/>
      <c r="G56" s="140" t="s">
        <v>345</v>
      </c>
      <c r="H56" s="243"/>
      <c r="I56" s="247" t="s">
        <v>346</v>
      </c>
      <c r="J56" s="243"/>
      <c r="K56" s="244"/>
      <c r="L56" s="37"/>
      <c r="M56" s="200"/>
      <c r="N56" s="77"/>
      <c r="O56" s="77"/>
      <c r="P56" s="77"/>
      <c r="Q56" s="77"/>
      <c r="R56" s="77"/>
      <c r="S56" s="77"/>
      <c r="T56" s="202"/>
      <c r="U56" s="221"/>
      <c r="V56" s="37"/>
      <c r="W56" s="208"/>
      <c r="X56" s="203"/>
      <c r="Y56" s="203"/>
      <c r="Z56" s="197"/>
      <c r="AA56" s="197"/>
      <c r="AB56" s="197"/>
      <c r="AC56" s="203"/>
      <c r="AD56" s="197"/>
      <c r="AE56" s="197"/>
      <c r="AF56" s="197"/>
      <c r="AG56" s="203"/>
      <c r="AH56" s="207"/>
      <c r="AI56" s="197"/>
      <c r="AJ56" s="197"/>
      <c r="AK56" s="197"/>
      <c r="AL56" s="197"/>
      <c r="AM56" s="203"/>
      <c r="AN56" s="197"/>
      <c r="AO56" s="197"/>
      <c r="AP56" s="197"/>
      <c r="AQ56" s="207"/>
      <c r="AR56" s="23"/>
      <c r="AS56" s="23"/>
    </row>
    <row r="57" spans="1:45" ht="15" customHeight="1" x14ac:dyDescent="0.2">
      <c r="A57" s="2"/>
      <c r="B57" s="248"/>
      <c r="C57" s="249" t="s">
        <v>349</v>
      </c>
      <c r="D57" s="77"/>
      <c r="E57" s="77">
        <v>333</v>
      </c>
      <c r="F57" s="77"/>
      <c r="G57" s="77">
        <v>2039.0240240240241</v>
      </c>
      <c r="H57" s="77"/>
      <c r="I57" s="198"/>
      <c r="J57" s="198"/>
      <c r="K57" s="199"/>
      <c r="L57" s="37"/>
      <c r="M57" s="200"/>
      <c r="N57" s="77"/>
      <c r="O57" s="77"/>
      <c r="P57" s="77"/>
      <c r="Q57" s="77"/>
      <c r="R57" s="77"/>
      <c r="S57" s="77"/>
      <c r="T57" s="202"/>
      <c r="U57" s="221"/>
      <c r="V57" s="37"/>
      <c r="W57" s="208"/>
      <c r="X57" s="203"/>
      <c r="Y57" s="203"/>
      <c r="Z57" s="197"/>
      <c r="AA57" s="197"/>
      <c r="AB57" s="197"/>
      <c r="AC57" s="203"/>
      <c r="AD57" s="197"/>
      <c r="AE57" s="197"/>
      <c r="AF57" s="197"/>
      <c r="AG57" s="203"/>
      <c r="AH57" s="207"/>
      <c r="AI57" s="197"/>
      <c r="AJ57" s="197"/>
      <c r="AK57" s="197"/>
      <c r="AL57" s="197"/>
      <c r="AM57" s="203"/>
      <c r="AN57" s="197"/>
      <c r="AO57" s="197"/>
      <c r="AP57" s="197"/>
      <c r="AQ57" s="207"/>
      <c r="AR57" s="23"/>
      <c r="AS57" s="23"/>
    </row>
    <row r="58" spans="1:45" s="8" customFormat="1" ht="15" customHeight="1" x14ac:dyDescent="0.25">
      <c r="A58" s="22"/>
      <c r="B58" s="212"/>
      <c r="C58" s="213"/>
      <c r="D58" s="213"/>
      <c r="E58" s="213"/>
      <c r="F58" s="213"/>
      <c r="G58" s="213"/>
      <c r="H58" s="214"/>
      <c r="I58" s="214"/>
      <c r="J58" s="214"/>
      <c r="K58" s="215"/>
      <c r="L58" s="37"/>
      <c r="M58" s="212"/>
      <c r="N58" s="213"/>
      <c r="O58" s="213"/>
      <c r="P58" s="213"/>
      <c r="Q58" s="213"/>
      <c r="R58" s="213"/>
      <c r="S58" s="213"/>
      <c r="T58" s="213"/>
      <c r="U58" s="215"/>
      <c r="V58" s="37"/>
      <c r="W58" s="212"/>
      <c r="X58" s="213"/>
      <c r="Y58" s="213"/>
      <c r="Z58" s="213"/>
      <c r="AA58" s="213"/>
      <c r="AB58" s="213"/>
      <c r="AC58" s="213"/>
      <c r="AD58" s="213"/>
      <c r="AE58" s="213"/>
      <c r="AF58" s="214"/>
      <c r="AG58" s="214"/>
      <c r="AH58" s="215"/>
      <c r="AI58" s="213"/>
      <c r="AJ58" s="213"/>
      <c r="AK58" s="213"/>
      <c r="AL58" s="213"/>
      <c r="AM58" s="213"/>
      <c r="AN58" s="213"/>
      <c r="AO58" s="213"/>
      <c r="AP58" s="213"/>
      <c r="AQ58" s="216"/>
      <c r="AR58" s="34"/>
      <c r="AS58" s="38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217"/>
      <c r="AG59" s="218"/>
      <c r="AH59" s="218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8"/>
    </row>
    <row r="60" spans="1:45" ht="15" customHeight="1" x14ac:dyDescent="0.2">
      <c r="A60" s="2"/>
      <c r="B60" s="192" t="s">
        <v>197</v>
      </c>
      <c r="C60" s="140"/>
      <c r="D60" s="140"/>
      <c r="E60" s="140"/>
      <c r="F60" s="140" t="s">
        <v>176</v>
      </c>
      <c r="G60" s="140" t="s">
        <v>3</v>
      </c>
      <c r="H60" s="140" t="s">
        <v>5</v>
      </c>
      <c r="I60" s="140" t="s">
        <v>6</v>
      </c>
      <c r="J60" s="140" t="s">
        <v>177</v>
      </c>
      <c r="K60" s="193" t="s">
        <v>16</v>
      </c>
      <c r="L60" s="34"/>
      <c r="M60" s="194" t="s">
        <v>178</v>
      </c>
      <c r="N60" s="141"/>
      <c r="O60" s="141"/>
      <c r="P60" s="140" t="s">
        <v>3</v>
      </c>
      <c r="Q60" s="140" t="s">
        <v>5</v>
      </c>
      <c r="R60" s="140" t="s">
        <v>6</v>
      </c>
      <c r="S60" s="140" t="s">
        <v>177</v>
      </c>
      <c r="T60" s="141"/>
      <c r="U60" s="193" t="s">
        <v>16</v>
      </c>
      <c r="V60" s="34"/>
      <c r="W60" s="194" t="s">
        <v>198</v>
      </c>
      <c r="X60" s="141"/>
      <c r="Y60" s="141"/>
      <c r="Z60" s="141"/>
      <c r="AA60" s="141"/>
      <c r="AB60" s="141"/>
      <c r="AC60" s="141"/>
      <c r="AD60" s="141"/>
      <c r="AE60" s="141"/>
      <c r="AF60" s="219"/>
      <c r="AG60" s="219"/>
      <c r="AH60" s="220"/>
      <c r="AI60" s="238" t="s">
        <v>332</v>
      </c>
      <c r="AJ60" s="143"/>
      <c r="AK60" s="143"/>
      <c r="AL60" s="239" t="s">
        <v>3</v>
      </c>
      <c r="AM60" s="239" t="s">
        <v>5</v>
      </c>
      <c r="AN60" s="239" t="s">
        <v>6</v>
      </c>
      <c r="AO60" s="141"/>
      <c r="AP60" s="141"/>
      <c r="AQ60" s="144"/>
      <c r="AR60" s="23"/>
      <c r="AS60" s="23"/>
    </row>
    <row r="61" spans="1:45" ht="15" customHeight="1" x14ac:dyDescent="0.2">
      <c r="A61" s="2"/>
      <c r="B61" s="196">
        <v>1983</v>
      </c>
      <c r="C61" s="77" t="s">
        <v>61</v>
      </c>
      <c r="D61" s="197" t="s">
        <v>72</v>
      </c>
      <c r="E61" s="77"/>
      <c r="F61" s="77">
        <v>21</v>
      </c>
      <c r="G61" s="77">
        <v>3</v>
      </c>
      <c r="H61" s="198">
        <f t="shared" ref="H61" si="6">PRODUCT((V6+W6)/U6)</f>
        <v>0.33333333333333331</v>
      </c>
      <c r="I61" s="198">
        <f t="shared" ref="I61" si="7">PRODUCT(X6/U6)</f>
        <v>0</v>
      </c>
      <c r="J61" s="198">
        <f t="shared" ref="J61" si="8">PRODUCT(V6+W6+X6)/U6</f>
        <v>0.33333333333333331</v>
      </c>
      <c r="K61" s="199">
        <f t="shared" ref="K61" si="9">PRODUCT(Y6/U6)</f>
        <v>1</v>
      </c>
      <c r="L61" s="37"/>
      <c r="M61" s="200" t="s">
        <v>224</v>
      </c>
      <c r="N61" s="77"/>
      <c r="O61" s="77">
        <v>20</v>
      </c>
      <c r="P61" s="77" t="s">
        <v>313</v>
      </c>
      <c r="Q61" s="77" t="s">
        <v>202</v>
      </c>
      <c r="R61" s="77"/>
      <c r="S61" s="77" t="s">
        <v>313</v>
      </c>
      <c r="T61" s="202"/>
      <c r="U61" s="221" t="s">
        <v>266</v>
      </c>
      <c r="V61" s="37"/>
      <c r="W61" s="208"/>
      <c r="X61" s="203"/>
      <c r="Y61" s="203"/>
      <c r="Z61" s="197"/>
      <c r="AA61" s="197"/>
      <c r="AB61" s="197"/>
      <c r="AC61" s="203"/>
      <c r="AD61" s="197"/>
      <c r="AE61" s="197"/>
      <c r="AF61" s="197"/>
      <c r="AG61" s="203"/>
      <c r="AH61" s="207"/>
      <c r="AI61" s="230" t="s">
        <v>347</v>
      </c>
      <c r="AJ61" s="197"/>
      <c r="AK61" s="197"/>
      <c r="AL61" s="204">
        <v>41</v>
      </c>
      <c r="AM61" s="204">
        <v>12</v>
      </c>
      <c r="AN61" s="204">
        <v>19</v>
      </c>
      <c r="AO61" s="197"/>
      <c r="AP61" s="197"/>
      <c r="AQ61" s="207"/>
      <c r="AR61" s="23"/>
      <c r="AS61" s="23"/>
    </row>
    <row r="62" spans="1:45" ht="15" customHeight="1" x14ac:dyDescent="0.2">
      <c r="A62" s="2"/>
      <c r="B62" s="196">
        <v>1984</v>
      </c>
      <c r="C62" s="77"/>
      <c r="D62" s="197"/>
      <c r="E62" s="77"/>
      <c r="F62" s="77">
        <v>22</v>
      </c>
      <c r="G62" s="77"/>
      <c r="H62" s="198"/>
      <c r="I62" s="198"/>
      <c r="J62" s="198"/>
      <c r="K62" s="199"/>
      <c r="L62" s="37"/>
      <c r="M62" s="200" t="s">
        <v>225</v>
      </c>
      <c r="N62" s="77"/>
      <c r="O62" s="77">
        <v>20</v>
      </c>
      <c r="P62" s="77" t="s">
        <v>204</v>
      </c>
      <c r="Q62" s="77" t="s">
        <v>299</v>
      </c>
      <c r="R62" s="77"/>
      <c r="S62" s="77" t="s">
        <v>204</v>
      </c>
      <c r="T62" s="202"/>
      <c r="U62" s="221" t="s">
        <v>206</v>
      </c>
      <c r="V62" s="37"/>
      <c r="W62" s="208"/>
      <c r="X62" s="203"/>
      <c r="Y62" s="203"/>
      <c r="Z62" s="197"/>
      <c r="AA62" s="197"/>
      <c r="AB62" s="197"/>
      <c r="AC62" s="203"/>
      <c r="AD62" s="197"/>
      <c r="AE62" s="197"/>
      <c r="AF62" s="197"/>
      <c r="AG62" s="203"/>
      <c r="AH62" s="207"/>
      <c r="AI62" s="230" t="s">
        <v>334</v>
      </c>
      <c r="AJ62" s="197"/>
      <c r="AK62" s="197"/>
      <c r="AL62" s="204"/>
      <c r="AM62" s="241">
        <f>PRODUCT(AM61/AL61)</f>
        <v>0.29268292682926828</v>
      </c>
      <c r="AN62" s="241">
        <f>PRODUCT(AN61/AL61)</f>
        <v>0.46341463414634149</v>
      </c>
      <c r="AO62" s="197"/>
      <c r="AP62" s="197"/>
      <c r="AQ62" s="207"/>
      <c r="AR62" s="23"/>
      <c r="AS62" s="23"/>
    </row>
    <row r="63" spans="1:45" ht="15" customHeight="1" x14ac:dyDescent="0.2">
      <c r="A63" s="2"/>
      <c r="B63" s="196">
        <v>1985</v>
      </c>
      <c r="C63" s="77"/>
      <c r="D63" s="197"/>
      <c r="E63" s="77"/>
      <c r="F63" s="77">
        <v>23</v>
      </c>
      <c r="G63" s="77"/>
      <c r="H63" s="198"/>
      <c r="I63" s="198"/>
      <c r="J63" s="198"/>
      <c r="K63" s="199"/>
      <c r="L63" s="37"/>
      <c r="M63" s="200" t="s">
        <v>226</v>
      </c>
      <c r="N63" s="77"/>
      <c r="O63" s="77">
        <v>21</v>
      </c>
      <c r="P63" s="77" t="s">
        <v>314</v>
      </c>
      <c r="Q63" s="77" t="s">
        <v>300</v>
      </c>
      <c r="R63" s="77"/>
      <c r="S63" s="77" t="s">
        <v>314</v>
      </c>
      <c r="T63" s="202"/>
      <c r="U63" s="221" t="s">
        <v>207</v>
      </c>
      <c r="V63" s="37"/>
      <c r="W63" s="208"/>
      <c r="X63" s="203"/>
      <c r="Y63" s="203"/>
      <c r="Z63" s="197"/>
      <c r="AA63" s="197"/>
      <c r="AB63" s="197"/>
      <c r="AC63" s="203"/>
      <c r="AD63" s="197"/>
      <c r="AE63" s="197"/>
      <c r="AF63" s="197"/>
      <c r="AG63" s="203"/>
      <c r="AH63" s="207"/>
      <c r="AI63" s="197"/>
      <c r="AJ63" s="197"/>
      <c r="AK63" s="197"/>
      <c r="AL63" s="197"/>
      <c r="AM63" s="203"/>
      <c r="AN63" s="197"/>
      <c r="AO63" s="197"/>
      <c r="AP63" s="197"/>
      <c r="AQ63" s="207"/>
      <c r="AR63" s="23"/>
      <c r="AS63" s="23"/>
    </row>
    <row r="64" spans="1:45" ht="15" customHeight="1" x14ac:dyDescent="0.2">
      <c r="A64" s="2"/>
      <c r="B64" s="196">
        <v>1986</v>
      </c>
      <c r="C64" s="77" t="s">
        <v>64</v>
      </c>
      <c r="D64" s="197" t="s">
        <v>94</v>
      </c>
      <c r="E64" s="77"/>
      <c r="F64" s="77">
        <v>24</v>
      </c>
      <c r="G64" s="77"/>
      <c r="H64" s="198"/>
      <c r="I64" s="198"/>
      <c r="J64" s="198"/>
      <c r="K64" s="199"/>
      <c r="L64" s="37"/>
      <c r="M64" s="200" t="s">
        <v>227</v>
      </c>
      <c r="N64" s="77"/>
      <c r="O64" s="77"/>
      <c r="P64" s="77" t="s">
        <v>324</v>
      </c>
      <c r="Q64" s="77" t="s">
        <v>207</v>
      </c>
      <c r="R64" s="77"/>
      <c r="S64" s="77" t="s">
        <v>315</v>
      </c>
      <c r="T64" s="202"/>
      <c r="U64" s="221" t="s">
        <v>188</v>
      </c>
      <c r="V64" s="37"/>
      <c r="W64" s="208"/>
      <c r="X64" s="203"/>
      <c r="Y64" s="203"/>
      <c r="Z64" s="197"/>
      <c r="AA64" s="197"/>
      <c r="AB64" s="197"/>
      <c r="AC64" s="203"/>
      <c r="AD64" s="197"/>
      <c r="AE64" s="197"/>
      <c r="AF64" s="197"/>
      <c r="AG64" s="203"/>
      <c r="AH64" s="207"/>
      <c r="AI64" s="197"/>
      <c r="AJ64" s="197"/>
      <c r="AK64" s="197"/>
      <c r="AL64" s="197"/>
      <c r="AM64" s="203"/>
      <c r="AN64" s="197"/>
      <c r="AO64" s="197"/>
      <c r="AP64" s="197"/>
      <c r="AQ64" s="207"/>
      <c r="AR64" s="23"/>
      <c r="AS64" s="23"/>
    </row>
    <row r="65" spans="1:45" ht="15" customHeight="1" x14ac:dyDescent="0.2">
      <c r="A65" s="2"/>
      <c r="B65" s="196">
        <v>1987</v>
      </c>
      <c r="C65" s="77" t="s">
        <v>65</v>
      </c>
      <c r="D65" s="197" t="s">
        <v>94</v>
      </c>
      <c r="E65" s="77"/>
      <c r="F65" s="77">
        <v>25</v>
      </c>
      <c r="G65" s="77"/>
      <c r="H65" s="198"/>
      <c r="I65" s="198"/>
      <c r="J65" s="198"/>
      <c r="K65" s="199"/>
      <c r="L65" s="37"/>
      <c r="M65" s="200" t="s">
        <v>228</v>
      </c>
      <c r="N65" s="77"/>
      <c r="O65" s="77"/>
      <c r="P65" s="77" t="s">
        <v>251</v>
      </c>
      <c r="Q65" s="77" t="s">
        <v>301</v>
      </c>
      <c r="R65" s="77"/>
      <c r="S65" s="77" t="s">
        <v>184</v>
      </c>
      <c r="T65" s="202"/>
      <c r="U65" s="221" t="s">
        <v>318</v>
      </c>
      <c r="V65" s="37"/>
      <c r="W65" s="208"/>
      <c r="X65" s="203"/>
      <c r="Y65" s="203"/>
      <c r="Z65" s="197"/>
      <c r="AA65" s="197"/>
      <c r="AB65" s="197"/>
      <c r="AC65" s="203"/>
      <c r="AD65" s="197"/>
      <c r="AE65" s="197"/>
      <c r="AF65" s="197"/>
      <c r="AG65" s="203"/>
      <c r="AH65" s="207"/>
      <c r="AI65" s="197"/>
      <c r="AJ65" s="197"/>
      <c r="AK65" s="197"/>
      <c r="AL65" s="197"/>
      <c r="AM65" s="203"/>
      <c r="AN65" s="197"/>
      <c r="AO65" s="197"/>
      <c r="AP65" s="197"/>
      <c r="AQ65" s="207"/>
      <c r="AR65" s="23"/>
      <c r="AS65" s="23"/>
    </row>
    <row r="66" spans="1:45" ht="15" customHeight="1" x14ac:dyDescent="0.2">
      <c r="A66" s="2"/>
      <c r="B66" s="196">
        <v>1988</v>
      </c>
      <c r="C66" s="77" t="s">
        <v>59</v>
      </c>
      <c r="D66" s="197" t="s">
        <v>72</v>
      </c>
      <c r="E66" s="77"/>
      <c r="F66" s="77">
        <v>26</v>
      </c>
      <c r="G66" s="77">
        <v>6</v>
      </c>
      <c r="H66" s="198">
        <f t="shared" ref="H66:H73" si="10">PRODUCT((V11+W11)/U11)</f>
        <v>0.5</v>
      </c>
      <c r="I66" s="210">
        <f t="shared" ref="I66:I73" si="11">PRODUCT(X11/U11)</f>
        <v>0.83333333333333337</v>
      </c>
      <c r="J66" s="210">
        <f t="shared" ref="J66:J73" si="12">PRODUCT(V11+W11+X11)/U11</f>
        <v>1.3333333333333333</v>
      </c>
      <c r="K66" s="199">
        <f t="shared" ref="K66:K73" si="13">PRODUCT(Y11/U11)</f>
        <v>4.833333333333333</v>
      </c>
      <c r="L66" s="37"/>
      <c r="M66" s="200" t="s">
        <v>229</v>
      </c>
      <c r="N66" s="77"/>
      <c r="O66" s="77"/>
      <c r="P66" s="77" t="s">
        <v>302</v>
      </c>
      <c r="Q66" s="77" t="s">
        <v>302</v>
      </c>
      <c r="R66" s="77" t="s">
        <v>307</v>
      </c>
      <c r="S66" s="77" t="s">
        <v>316</v>
      </c>
      <c r="T66" s="202"/>
      <c r="U66" s="221" t="s">
        <v>302</v>
      </c>
      <c r="V66" s="37"/>
      <c r="W66" s="208"/>
      <c r="X66" s="203"/>
      <c r="Y66" s="203"/>
      <c r="Z66" s="197"/>
      <c r="AA66" s="197"/>
      <c r="AB66" s="197"/>
      <c r="AC66" s="203"/>
      <c r="AD66" s="197"/>
      <c r="AE66" s="197"/>
      <c r="AF66" s="197"/>
      <c r="AG66" s="203"/>
      <c r="AH66" s="207"/>
      <c r="AI66" s="197"/>
      <c r="AJ66" s="197"/>
      <c r="AK66" s="197"/>
      <c r="AL66" s="197"/>
      <c r="AM66" s="203"/>
      <c r="AN66" s="197"/>
      <c r="AO66" s="197"/>
      <c r="AP66" s="197"/>
      <c r="AQ66" s="207"/>
      <c r="AR66" s="23"/>
      <c r="AS66" s="23"/>
    </row>
    <row r="67" spans="1:45" ht="15" customHeight="1" x14ac:dyDescent="0.2">
      <c r="A67" s="2"/>
      <c r="B67" s="196">
        <v>1989</v>
      </c>
      <c r="C67" s="77" t="s">
        <v>59</v>
      </c>
      <c r="D67" s="197" t="s">
        <v>72</v>
      </c>
      <c r="E67" s="77"/>
      <c r="F67" s="77">
        <v>27</v>
      </c>
      <c r="G67" s="77">
        <v>6</v>
      </c>
      <c r="H67" s="198">
        <f t="shared" si="10"/>
        <v>0.33333333333333331</v>
      </c>
      <c r="I67" s="198">
        <f t="shared" si="11"/>
        <v>0.66666666666666663</v>
      </c>
      <c r="J67" s="198">
        <f t="shared" si="12"/>
        <v>1</v>
      </c>
      <c r="K67" s="199">
        <f t="shared" si="13"/>
        <v>5.166666666666667</v>
      </c>
      <c r="L67" s="37"/>
      <c r="M67" s="200" t="s">
        <v>230</v>
      </c>
      <c r="N67" s="77"/>
      <c r="O67" s="77"/>
      <c r="P67" s="77" t="s">
        <v>309</v>
      </c>
      <c r="Q67" s="77" t="s">
        <v>303</v>
      </c>
      <c r="R67" s="77" t="s">
        <v>284</v>
      </c>
      <c r="S67" s="77" t="s">
        <v>208</v>
      </c>
      <c r="T67" s="202"/>
      <c r="U67" s="221" t="s">
        <v>310</v>
      </c>
      <c r="V67" s="37"/>
      <c r="W67" s="208"/>
      <c r="X67" s="203"/>
      <c r="Y67" s="203"/>
      <c r="Z67" s="197"/>
      <c r="AA67" s="197"/>
      <c r="AB67" s="197"/>
      <c r="AC67" s="203"/>
      <c r="AD67" s="197"/>
      <c r="AE67" s="197"/>
      <c r="AF67" s="197"/>
      <c r="AG67" s="203"/>
      <c r="AH67" s="207"/>
      <c r="AI67" s="197"/>
      <c r="AJ67" s="197"/>
      <c r="AK67" s="197"/>
      <c r="AL67" s="197"/>
      <c r="AM67" s="203"/>
      <c r="AN67" s="197"/>
      <c r="AO67" s="197"/>
      <c r="AP67" s="197"/>
      <c r="AQ67" s="207"/>
      <c r="AR67" s="23"/>
      <c r="AS67" s="23"/>
    </row>
    <row r="68" spans="1:45" ht="15" customHeight="1" x14ac:dyDescent="0.2">
      <c r="A68" s="2"/>
      <c r="B68" s="196">
        <v>1990</v>
      </c>
      <c r="C68" s="77" t="s">
        <v>111</v>
      </c>
      <c r="D68" s="197" t="s">
        <v>72</v>
      </c>
      <c r="E68" s="77"/>
      <c r="F68" s="77">
        <v>28</v>
      </c>
      <c r="G68" s="77">
        <v>2</v>
      </c>
      <c r="H68" s="198">
        <f t="shared" si="10"/>
        <v>0.5</v>
      </c>
      <c r="I68" s="198">
        <f t="shared" si="11"/>
        <v>0</v>
      </c>
      <c r="J68" s="198">
        <f t="shared" si="12"/>
        <v>0.5</v>
      </c>
      <c r="K68" s="199">
        <f t="shared" si="13"/>
        <v>4</v>
      </c>
      <c r="L68" s="37"/>
      <c r="M68" s="200" t="s">
        <v>231</v>
      </c>
      <c r="N68" s="77"/>
      <c r="O68" s="77"/>
      <c r="P68" s="77" t="s">
        <v>309</v>
      </c>
      <c r="Q68" s="77" t="s">
        <v>193</v>
      </c>
      <c r="R68" s="77" t="s">
        <v>308</v>
      </c>
      <c r="S68" s="77" t="s">
        <v>317</v>
      </c>
      <c r="T68" s="202"/>
      <c r="U68" s="221" t="s">
        <v>310</v>
      </c>
      <c r="V68" s="37"/>
      <c r="W68" s="208"/>
      <c r="X68" s="203"/>
      <c r="Y68" s="203"/>
      <c r="Z68" s="197"/>
      <c r="AA68" s="197"/>
      <c r="AB68" s="197"/>
      <c r="AC68" s="203"/>
      <c r="AD68" s="197"/>
      <c r="AE68" s="197"/>
      <c r="AF68" s="197"/>
      <c r="AG68" s="203"/>
      <c r="AH68" s="207"/>
      <c r="AI68" s="197"/>
      <c r="AJ68" s="197"/>
      <c r="AK68" s="197"/>
      <c r="AL68" s="197"/>
      <c r="AM68" s="203"/>
      <c r="AN68" s="197"/>
      <c r="AO68" s="197"/>
      <c r="AP68" s="197"/>
      <c r="AQ68" s="207"/>
      <c r="AR68" s="23"/>
      <c r="AS68" s="23"/>
    </row>
    <row r="69" spans="1:45" ht="15" customHeight="1" x14ac:dyDescent="0.2">
      <c r="A69" s="2"/>
      <c r="B69" s="196">
        <v>1991</v>
      </c>
      <c r="C69" s="77" t="s">
        <v>63</v>
      </c>
      <c r="D69" s="197" t="s">
        <v>72</v>
      </c>
      <c r="E69" s="77"/>
      <c r="F69" s="77">
        <v>29</v>
      </c>
      <c r="G69" s="77">
        <v>2</v>
      </c>
      <c r="H69" s="198">
        <f t="shared" si="10"/>
        <v>0</v>
      </c>
      <c r="I69" s="198">
        <f>PRODUCT(X14/U14)</f>
        <v>0</v>
      </c>
      <c r="J69" s="198">
        <f t="shared" si="12"/>
        <v>0</v>
      </c>
      <c r="K69" s="211">
        <f t="shared" si="13"/>
        <v>7</v>
      </c>
      <c r="L69" s="37"/>
      <c r="M69" s="200" t="s">
        <v>232</v>
      </c>
      <c r="N69" s="77"/>
      <c r="O69" s="77"/>
      <c r="P69" s="77" t="s">
        <v>325</v>
      </c>
      <c r="Q69" s="77" t="s">
        <v>304</v>
      </c>
      <c r="R69" s="77" t="s">
        <v>309</v>
      </c>
      <c r="S69" s="77" t="s">
        <v>193</v>
      </c>
      <c r="T69" s="202"/>
      <c r="U69" s="221" t="s">
        <v>319</v>
      </c>
      <c r="V69" s="37"/>
      <c r="W69" s="208"/>
      <c r="X69" s="203"/>
      <c r="Y69" s="203"/>
      <c r="Z69" s="197"/>
      <c r="AA69" s="197"/>
      <c r="AB69" s="197"/>
      <c r="AC69" s="203"/>
      <c r="AD69" s="197"/>
      <c r="AE69" s="197"/>
      <c r="AF69" s="197"/>
      <c r="AG69" s="203"/>
      <c r="AH69" s="207"/>
      <c r="AI69" s="197"/>
      <c r="AJ69" s="197"/>
      <c r="AK69" s="197"/>
      <c r="AL69" s="197"/>
      <c r="AM69" s="203"/>
      <c r="AN69" s="197"/>
      <c r="AO69" s="197"/>
      <c r="AP69" s="197"/>
      <c r="AQ69" s="207"/>
      <c r="AR69" s="23"/>
      <c r="AS69" s="23"/>
    </row>
    <row r="70" spans="1:45" ht="15" customHeight="1" x14ac:dyDescent="0.2">
      <c r="A70" s="2"/>
      <c r="B70" s="196">
        <v>1992</v>
      </c>
      <c r="C70" s="77" t="s">
        <v>58</v>
      </c>
      <c r="D70" s="197" t="s">
        <v>72</v>
      </c>
      <c r="E70" s="77"/>
      <c r="F70" s="77">
        <v>30</v>
      </c>
      <c r="G70" s="77">
        <v>6</v>
      </c>
      <c r="H70" s="198">
        <f t="shared" si="10"/>
        <v>0.16666666666666666</v>
      </c>
      <c r="I70" s="198">
        <f t="shared" si="11"/>
        <v>0.66666666666666663</v>
      </c>
      <c r="J70" s="198">
        <f t="shared" si="12"/>
        <v>0.83333333333333337</v>
      </c>
      <c r="K70" s="199">
        <f t="shared" si="13"/>
        <v>5.333333333333333</v>
      </c>
      <c r="L70" s="37"/>
      <c r="M70" s="200" t="s">
        <v>233</v>
      </c>
      <c r="N70" s="77"/>
      <c r="O70" s="77"/>
      <c r="P70" s="77" t="s">
        <v>326</v>
      </c>
      <c r="Q70" s="77" t="s">
        <v>300</v>
      </c>
      <c r="R70" s="77" t="s">
        <v>310</v>
      </c>
      <c r="S70" s="77" t="s">
        <v>191</v>
      </c>
      <c r="T70" s="202"/>
      <c r="U70" s="221" t="s">
        <v>320</v>
      </c>
      <c r="V70" s="37"/>
      <c r="W70" s="208"/>
      <c r="X70" s="203"/>
      <c r="Y70" s="203"/>
      <c r="Z70" s="197"/>
      <c r="AA70" s="197"/>
      <c r="AB70" s="197"/>
      <c r="AC70" s="203"/>
      <c r="AD70" s="197"/>
      <c r="AE70" s="197"/>
      <c r="AF70" s="197"/>
      <c r="AG70" s="203"/>
      <c r="AH70" s="207"/>
      <c r="AI70" s="197"/>
      <c r="AJ70" s="197"/>
      <c r="AK70" s="197"/>
      <c r="AL70" s="197"/>
      <c r="AM70" s="203"/>
      <c r="AN70" s="197"/>
      <c r="AO70" s="197"/>
      <c r="AP70" s="197"/>
      <c r="AQ70" s="207"/>
      <c r="AR70" s="23"/>
      <c r="AS70" s="23"/>
    </row>
    <row r="71" spans="1:45" ht="15" customHeight="1" x14ac:dyDescent="0.2">
      <c r="A71" s="2"/>
      <c r="B71" s="196">
        <v>1993</v>
      </c>
      <c r="C71" s="77" t="s">
        <v>61</v>
      </c>
      <c r="D71" s="197" t="s">
        <v>72</v>
      </c>
      <c r="E71" s="77"/>
      <c r="F71" s="77">
        <v>31</v>
      </c>
      <c r="G71" s="77">
        <v>9</v>
      </c>
      <c r="H71" s="198">
        <f t="shared" si="10"/>
        <v>0</v>
      </c>
      <c r="I71" s="198">
        <f t="shared" si="11"/>
        <v>0.66666666666666663</v>
      </c>
      <c r="J71" s="198">
        <f t="shared" si="12"/>
        <v>0.66666666666666663</v>
      </c>
      <c r="K71" s="199">
        <f t="shared" si="13"/>
        <v>5.1111111111111107</v>
      </c>
      <c r="L71" s="37"/>
      <c r="M71" s="200" t="s">
        <v>234</v>
      </c>
      <c r="N71" s="77"/>
      <c r="O71" s="77"/>
      <c r="P71" s="77" t="s">
        <v>327</v>
      </c>
      <c r="Q71" s="77" t="s">
        <v>305</v>
      </c>
      <c r="R71" s="222" t="s">
        <v>311</v>
      </c>
      <c r="S71" s="77" t="s">
        <v>202</v>
      </c>
      <c r="T71" s="202"/>
      <c r="U71" s="221" t="s">
        <v>321</v>
      </c>
      <c r="V71" s="37"/>
      <c r="W71" s="225"/>
      <c r="X71" s="206"/>
      <c r="Y71" s="206"/>
      <c r="Z71" s="206"/>
      <c r="AA71" s="206"/>
      <c r="AB71" s="206"/>
      <c r="AC71" s="206"/>
      <c r="AD71" s="206"/>
      <c r="AE71" s="206"/>
      <c r="AF71" s="202"/>
      <c r="AG71" s="202"/>
      <c r="AH71" s="226"/>
      <c r="AI71" s="197"/>
      <c r="AJ71" s="197"/>
      <c r="AK71" s="197"/>
      <c r="AL71" s="197"/>
      <c r="AM71" s="203"/>
      <c r="AN71" s="197"/>
      <c r="AO71" s="197"/>
      <c r="AP71" s="197"/>
      <c r="AQ71" s="207"/>
      <c r="AR71" s="23"/>
      <c r="AS71" s="23"/>
    </row>
    <row r="72" spans="1:45" ht="15" customHeight="1" x14ac:dyDescent="0.2">
      <c r="A72" s="2"/>
      <c r="B72" s="196">
        <v>1994</v>
      </c>
      <c r="C72" s="77" t="s">
        <v>61</v>
      </c>
      <c r="D72" s="197" t="s">
        <v>72</v>
      </c>
      <c r="E72" s="77"/>
      <c r="F72" s="77">
        <v>32</v>
      </c>
      <c r="G72" s="77">
        <v>4</v>
      </c>
      <c r="H72" s="210">
        <f t="shared" si="10"/>
        <v>0.75</v>
      </c>
      <c r="I72" s="198">
        <f t="shared" si="11"/>
        <v>0</v>
      </c>
      <c r="J72" s="198">
        <f t="shared" si="12"/>
        <v>0.75</v>
      </c>
      <c r="K72" s="199">
        <f t="shared" si="13"/>
        <v>2.25</v>
      </c>
      <c r="L72" s="37"/>
      <c r="M72" s="200" t="s">
        <v>235</v>
      </c>
      <c r="N72" s="77"/>
      <c r="O72" s="77"/>
      <c r="P72" s="222" t="s">
        <v>328</v>
      </c>
      <c r="Q72" s="222" t="s">
        <v>306</v>
      </c>
      <c r="R72" s="77" t="s">
        <v>286</v>
      </c>
      <c r="S72" s="222" t="s">
        <v>203</v>
      </c>
      <c r="T72" s="223"/>
      <c r="U72" s="224" t="s">
        <v>322</v>
      </c>
      <c r="V72" s="37"/>
      <c r="W72" s="225"/>
      <c r="X72" s="206"/>
      <c r="Y72" s="206"/>
      <c r="Z72" s="206"/>
      <c r="AA72" s="206"/>
      <c r="AB72" s="206"/>
      <c r="AC72" s="206"/>
      <c r="AD72" s="206"/>
      <c r="AE72" s="206"/>
      <c r="AF72" s="202"/>
      <c r="AG72" s="202"/>
      <c r="AH72" s="226"/>
      <c r="AI72" s="197"/>
      <c r="AJ72" s="197"/>
      <c r="AK72" s="197"/>
      <c r="AL72" s="197"/>
      <c r="AM72" s="203"/>
      <c r="AN72" s="197"/>
      <c r="AO72" s="197"/>
      <c r="AP72" s="197"/>
      <c r="AQ72" s="207"/>
      <c r="AR72" s="23"/>
      <c r="AS72" s="23"/>
    </row>
    <row r="73" spans="1:45" ht="15" customHeight="1" x14ac:dyDescent="0.2">
      <c r="A73" s="2"/>
      <c r="B73" s="196">
        <v>1995</v>
      </c>
      <c r="C73" s="77" t="s">
        <v>62</v>
      </c>
      <c r="D73" s="197" t="s">
        <v>72</v>
      </c>
      <c r="E73" s="77"/>
      <c r="F73" s="77">
        <v>33</v>
      </c>
      <c r="G73" s="77">
        <v>3</v>
      </c>
      <c r="H73" s="198">
        <f t="shared" si="10"/>
        <v>0.33333333333333331</v>
      </c>
      <c r="I73" s="198">
        <f t="shared" si="11"/>
        <v>0</v>
      </c>
      <c r="J73" s="198">
        <f t="shared" si="12"/>
        <v>0.33333333333333331</v>
      </c>
      <c r="K73" s="199">
        <f t="shared" si="13"/>
        <v>3</v>
      </c>
      <c r="L73" s="37"/>
      <c r="M73" s="200" t="s">
        <v>236</v>
      </c>
      <c r="N73" s="77"/>
      <c r="O73" s="77"/>
      <c r="P73" s="77" t="s">
        <v>321</v>
      </c>
      <c r="Q73" s="77" t="s">
        <v>303</v>
      </c>
      <c r="R73" s="77" t="s">
        <v>312</v>
      </c>
      <c r="S73" s="77" t="s">
        <v>309</v>
      </c>
      <c r="T73" s="202"/>
      <c r="U73" s="221" t="s">
        <v>323</v>
      </c>
      <c r="V73" s="37"/>
      <c r="W73" s="225"/>
      <c r="X73" s="206"/>
      <c r="Y73" s="206"/>
      <c r="Z73" s="206"/>
      <c r="AA73" s="206"/>
      <c r="AB73" s="206"/>
      <c r="AC73" s="206"/>
      <c r="AD73" s="206"/>
      <c r="AE73" s="206"/>
      <c r="AF73" s="202"/>
      <c r="AG73" s="202"/>
      <c r="AH73" s="226"/>
      <c r="AI73" s="197"/>
      <c r="AJ73" s="197"/>
      <c r="AK73" s="197"/>
      <c r="AL73" s="197"/>
      <c r="AM73" s="203"/>
      <c r="AN73" s="197"/>
      <c r="AO73" s="197"/>
      <c r="AP73" s="197"/>
      <c r="AQ73" s="207"/>
      <c r="AR73" s="23"/>
      <c r="AS73" s="23"/>
    </row>
    <row r="74" spans="1:45" s="8" customFormat="1" ht="15" customHeight="1" x14ac:dyDescent="0.25">
      <c r="A74" s="22"/>
      <c r="B74" s="212"/>
      <c r="C74" s="213"/>
      <c r="D74" s="213"/>
      <c r="E74" s="213"/>
      <c r="F74" s="213"/>
      <c r="G74" s="213"/>
      <c r="H74" s="214"/>
      <c r="I74" s="214"/>
      <c r="J74" s="214"/>
      <c r="K74" s="215"/>
      <c r="L74" s="37"/>
      <c r="M74" s="212"/>
      <c r="N74" s="213"/>
      <c r="O74" s="213"/>
      <c r="P74" s="213"/>
      <c r="Q74" s="213"/>
      <c r="R74" s="213"/>
      <c r="S74" s="213"/>
      <c r="T74" s="213"/>
      <c r="U74" s="215"/>
      <c r="V74" s="37"/>
      <c r="W74" s="212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6"/>
      <c r="AI74" s="213"/>
      <c r="AJ74" s="213"/>
      <c r="AK74" s="213"/>
      <c r="AL74" s="213"/>
      <c r="AM74" s="213"/>
      <c r="AN74" s="213"/>
      <c r="AO74" s="213"/>
      <c r="AP74" s="213"/>
      <c r="AQ74" s="216"/>
      <c r="AR74" s="34"/>
      <c r="AS74" s="38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23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8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8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7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6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  <c r="AS114" s="3"/>
      <c r="AT114" s="3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7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6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  <c r="AS115" s="3"/>
      <c r="AT115" s="3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7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6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  <c r="AS116" s="3"/>
      <c r="AT116" s="3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7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6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  <c r="AS117" s="3"/>
      <c r="AT117" s="3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7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6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  <c r="AS118" s="3"/>
      <c r="AT118" s="3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7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6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  <c r="AS119" s="3"/>
      <c r="AT119" s="3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7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6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  <c r="AS120" s="3"/>
      <c r="AT120" s="3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  <c r="AS182" s="3"/>
      <c r="AT182" s="3"/>
    </row>
    <row r="183" spans="1:46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  <c r="AS183" s="3"/>
      <c r="AT183" s="3"/>
    </row>
    <row r="184" spans="1:46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7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  <c r="AS184" s="3"/>
      <c r="AT184" s="3"/>
    </row>
    <row r="185" spans="1:46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7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  <c r="AS185" s="3"/>
      <c r="AT185" s="3"/>
    </row>
    <row r="186" spans="1:46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7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  <c r="AS186" s="3"/>
      <c r="AT186" s="3"/>
    </row>
    <row r="187" spans="1:46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23"/>
      <c r="Q187" s="23"/>
      <c r="R187" s="23"/>
      <c r="S187" s="23"/>
      <c r="T187" s="23"/>
      <c r="U187" s="34"/>
      <c r="V187" s="37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6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  <c r="AS187" s="3"/>
      <c r="AT187" s="3"/>
    </row>
    <row r="188" spans="1:46" s="8" customFormat="1" ht="15" customHeight="1" x14ac:dyDescent="0.25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23"/>
      <c r="Q188" s="23"/>
      <c r="R188" s="23"/>
      <c r="S188" s="23"/>
      <c r="T188" s="23"/>
      <c r="U188" s="34"/>
      <c r="V188" s="37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6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  <c r="AS188" s="3"/>
      <c r="AT188" s="3"/>
    </row>
    <row r="189" spans="1:46" s="8" customFormat="1" ht="15" customHeight="1" x14ac:dyDescent="0.25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23"/>
      <c r="Q189" s="23"/>
      <c r="R189" s="23"/>
      <c r="S189" s="23"/>
      <c r="T189" s="23"/>
      <c r="U189" s="34"/>
      <c r="V189" s="37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6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  <c r="AS189" s="3"/>
      <c r="AT189" s="3"/>
    </row>
    <row r="190" spans="1:46" s="8" customFormat="1" ht="15" customHeight="1" x14ac:dyDescent="0.25">
      <c r="A190" s="2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  <c r="P190" s="23"/>
      <c r="Q190" s="23"/>
      <c r="R190" s="23"/>
      <c r="S190" s="23"/>
      <c r="T190" s="23"/>
      <c r="U190" s="34"/>
      <c r="V190" s="37"/>
      <c r="W190" s="34"/>
      <c r="X190" s="34"/>
      <c r="Y190" s="23"/>
      <c r="Z190" s="23"/>
      <c r="AA190" s="23"/>
      <c r="AB190" s="23"/>
      <c r="AC190" s="23"/>
      <c r="AD190" s="23"/>
      <c r="AE190" s="23"/>
      <c r="AF190" s="23"/>
      <c r="AG190" s="23"/>
      <c r="AH190" s="56"/>
      <c r="AI190" s="34"/>
      <c r="AJ190" s="34"/>
      <c r="AK190" s="23"/>
      <c r="AL190" s="23"/>
      <c r="AM190" s="23"/>
      <c r="AN190" s="23"/>
      <c r="AO190" s="23"/>
      <c r="AP190" s="23"/>
      <c r="AQ190" s="23"/>
      <c r="AR190" s="3"/>
      <c r="AS190" s="3"/>
      <c r="AT190" s="3"/>
    </row>
    <row r="191" spans="1:46" s="8" customFormat="1" ht="15" customHeight="1" x14ac:dyDescent="0.25">
      <c r="A191" s="22"/>
      <c r="B191" s="58"/>
      <c r="C191" s="59"/>
      <c r="D191" s="58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23"/>
      <c r="P191" s="23"/>
      <c r="Q191" s="23"/>
      <c r="R191" s="23"/>
      <c r="S191" s="23"/>
      <c r="T191" s="23"/>
      <c r="U191" s="34"/>
      <c r="V191" s="37"/>
      <c r="W191" s="34"/>
      <c r="X191" s="34"/>
      <c r="Y191" s="23"/>
      <c r="Z191" s="23"/>
      <c r="AA191" s="23"/>
      <c r="AB191" s="23"/>
      <c r="AC191" s="23"/>
      <c r="AD191" s="23"/>
      <c r="AE191" s="23"/>
      <c r="AF191" s="23"/>
      <c r="AG191" s="23"/>
      <c r="AH191" s="56"/>
      <c r="AI191" s="34"/>
      <c r="AJ191" s="34"/>
      <c r="AK191" s="23"/>
      <c r="AL191" s="23"/>
      <c r="AM191" s="23"/>
      <c r="AN191" s="23"/>
      <c r="AO191" s="23"/>
      <c r="AP191" s="23"/>
      <c r="AQ191" s="23"/>
      <c r="AR191" s="3"/>
      <c r="AS191" s="3"/>
      <c r="AT191" s="3"/>
    </row>
    <row r="192" spans="1:46" s="8" customFormat="1" ht="15" customHeight="1" x14ac:dyDescent="0.25">
      <c r="A192" s="22"/>
      <c r="B192" s="58"/>
      <c r="C192" s="59"/>
      <c r="D192" s="58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23"/>
      <c r="P192" s="23"/>
      <c r="Q192" s="23"/>
      <c r="R192" s="23"/>
      <c r="S192" s="23"/>
      <c r="T192" s="23"/>
      <c r="U192" s="34"/>
      <c r="V192" s="37"/>
      <c r="W192" s="34"/>
      <c r="X192" s="34"/>
      <c r="Y192" s="23"/>
      <c r="Z192" s="23"/>
      <c r="AA192" s="23"/>
      <c r="AB192" s="23"/>
      <c r="AC192" s="23"/>
      <c r="AD192" s="23"/>
      <c r="AE192" s="23"/>
      <c r="AF192" s="23"/>
      <c r="AG192" s="23"/>
      <c r="AH192" s="56"/>
      <c r="AI192" s="34"/>
      <c r="AJ192" s="34"/>
      <c r="AK192" s="23"/>
      <c r="AL192" s="23"/>
      <c r="AM192" s="23"/>
      <c r="AN192" s="23"/>
      <c r="AO192" s="23"/>
      <c r="AP192" s="23"/>
      <c r="AQ192" s="23"/>
      <c r="AR192" s="3"/>
      <c r="AS192" s="3"/>
      <c r="AT192" s="3"/>
    </row>
    <row r="193" spans="1:46" s="8" customFormat="1" ht="15" customHeight="1" x14ac:dyDescent="0.25">
      <c r="A193" s="22"/>
      <c r="B193" s="58"/>
      <c r="C193" s="59"/>
      <c r="D193" s="58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23"/>
      <c r="P193" s="23"/>
      <c r="Q193" s="23"/>
      <c r="R193" s="23"/>
      <c r="S193" s="23"/>
      <c r="T193" s="23"/>
      <c r="U193" s="34"/>
      <c r="V193" s="37"/>
      <c r="W193" s="34"/>
      <c r="X193" s="34"/>
      <c r="Y193" s="23"/>
      <c r="Z193" s="23"/>
      <c r="AA193" s="23"/>
      <c r="AB193" s="23"/>
      <c r="AC193" s="23"/>
      <c r="AD193" s="23"/>
      <c r="AE193" s="23"/>
      <c r="AF193" s="23"/>
      <c r="AG193" s="23"/>
      <c r="AH193" s="56"/>
      <c r="AI193" s="34"/>
      <c r="AJ193" s="34"/>
      <c r="AK193" s="23"/>
      <c r="AL193" s="23"/>
      <c r="AM193" s="23"/>
      <c r="AN193" s="23"/>
      <c r="AO193" s="23"/>
      <c r="AP193" s="23"/>
      <c r="AQ193" s="23"/>
      <c r="AR193" s="3"/>
      <c r="AS193" s="3"/>
      <c r="AT193" s="3"/>
    </row>
    <row r="194" spans="1:46" s="8" customFormat="1" ht="15" customHeight="1" x14ac:dyDescent="0.25">
      <c r="A194" s="22"/>
      <c r="B194" s="58"/>
      <c r="C194" s="59"/>
      <c r="D194" s="58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23"/>
      <c r="P194" s="23"/>
      <c r="Q194" s="23"/>
      <c r="R194" s="23"/>
      <c r="S194" s="23"/>
      <c r="T194" s="23"/>
      <c r="U194" s="34"/>
      <c r="V194" s="37"/>
      <c r="W194" s="34"/>
      <c r="X194" s="34"/>
      <c r="Y194" s="23"/>
      <c r="Z194" s="23"/>
      <c r="AA194" s="23"/>
      <c r="AB194" s="23"/>
      <c r="AC194" s="23"/>
      <c r="AD194" s="23"/>
      <c r="AE194" s="23"/>
      <c r="AF194" s="23"/>
      <c r="AG194" s="23"/>
      <c r="AH194" s="56"/>
      <c r="AI194" s="34"/>
      <c r="AJ194" s="34"/>
      <c r="AK194" s="23"/>
      <c r="AL194" s="23"/>
      <c r="AM194" s="23"/>
      <c r="AN194" s="23"/>
      <c r="AO194" s="23"/>
      <c r="AP194" s="23"/>
      <c r="AQ194" s="23"/>
      <c r="AR194" s="3"/>
      <c r="AS194" s="3"/>
      <c r="AT194" s="3"/>
    </row>
    <row r="195" spans="1:46" s="8" customFormat="1" ht="15" customHeight="1" x14ac:dyDescent="0.25">
      <c r="A195" s="22"/>
      <c r="B195" s="58"/>
      <c r="C195" s="59"/>
      <c r="D195" s="58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23"/>
      <c r="P195" s="23"/>
      <c r="Q195" s="23"/>
      <c r="R195" s="23"/>
      <c r="S195" s="23"/>
      <c r="T195" s="23"/>
      <c r="U195" s="34"/>
      <c r="V195" s="37"/>
      <c r="W195" s="34"/>
      <c r="X195" s="34"/>
      <c r="Y195" s="23"/>
      <c r="Z195" s="23"/>
      <c r="AA195" s="23"/>
      <c r="AB195" s="23"/>
      <c r="AC195" s="23"/>
      <c r="AD195" s="23"/>
      <c r="AE195" s="23"/>
      <c r="AF195" s="23"/>
      <c r="AG195" s="23"/>
      <c r="AH195" s="56"/>
      <c r="AI195" s="34"/>
      <c r="AJ195" s="34"/>
      <c r="AK195" s="23"/>
      <c r="AL195" s="23"/>
      <c r="AM195" s="23"/>
      <c r="AN195" s="23"/>
      <c r="AO195" s="23"/>
      <c r="AP195" s="23"/>
      <c r="AQ195" s="23"/>
      <c r="AR195" s="3"/>
      <c r="AS195" s="3"/>
      <c r="AT195" s="3"/>
    </row>
    <row r="196" spans="1:46" ht="15" customHeight="1" x14ac:dyDescent="0.25">
      <c r="AG196" s="23"/>
      <c r="AH196" s="56"/>
      <c r="AI196" s="34"/>
      <c r="AJ196" s="34"/>
    </row>
    <row r="197" spans="1:46" ht="15" customHeight="1" x14ac:dyDescent="0.25">
      <c r="AG197" s="23"/>
      <c r="AH197" s="56"/>
      <c r="AI197" s="34"/>
      <c r="AJ197" s="34"/>
    </row>
    <row r="198" spans="1:46" ht="15" customHeight="1" x14ac:dyDescent="0.25">
      <c r="AG198" s="23"/>
      <c r="AH198" s="56"/>
      <c r="AI198" s="34"/>
      <c r="AJ198" s="34"/>
    </row>
    <row r="199" spans="1:46" ht="15" customHeight="1" x14ac:dyDescent="0.25">
      <c r="AG199" s="23"/>
      <c r="AH199" s="56"/>
      <c r="AI199" s="34"/>
      <c r="AJ199" s="34"/>
    </row>
    <row r="200" spans="1:46" ht="15" customHeight="1" x14ac:dyDescent="0.25">
      <c r="AG200" s="23"/>
      <c r="AH200" s="56"/>
      <c r="AI200" s="34"/>
      <c r="AJ200" s="34"/>
    </row>
    <row r="201" spans="1:46" ht="15" customHeight="1" x14ac:dyDescent="0.25">
      <c r="AG201" s="23"/>
      <c r="AH201" s="56"/>
      <c r="AI201" s="34"/>
      <c r="AJ201" s="34"/>
    </row>
    <row r="202" spans="1:46" ht="15" customHeight="1" x14ac:dyDescent="0.25">
      <c r="AG202" s="23"/>
      <c r="AH202" s="56"/>
      <c r="AI202" s="34"/>
      <c r="AJ202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5" t="s">
        <v>68</v>
      </c>
      <c r="C1" s="5"/>
      <c r="D1" s="79"/>
      <c r="E1" s="88" t="s">
        <v>144</v>
      </c>
      <c r="F1" s="154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54"/>
      <c r="AB1" s="154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2" t="s">
        <v>166</v>
      </c>
      <c r="C2" s="61"/>
      <c r="D2" s="146"/>
      <c r="E2" s="12" t="s">
        <v>12</v>
      </c>
      <c r="F2" s="13"/>
      <c r="G2" s="13"/>
      <c r="H2" s="13"/>
      <c r="I2" s="19"/>
      <c r="J2" s="14"/>
      <c r="K2" s="80"/>
      <c r="L2" s="21" t="s">
        <v>167</v>
      </c>
      <c r="M2" s="13"/>
      <c r="N2" s="13"/>
      <c r="O2" s="20"/>
      <c r="P2" s="18"/>
      <c r="Q2" s="21" t="s">
        <v>168</v>
      </c>
      <c r="R2" s="13"/>
      <c r="S2" s="13"/>
      <c r="T2" s="13"/>
      <c r="U2" s="19"/>
      <c r="V2" s="20"/>
      <c r="W2" s="18"/>
      <c r="X2" s="171" t="s">
        <v>169</v>
      </c>
      <c r="Y2" s="172"/>
      <c r="Z2" s="173"/>
      <c r="AA2" s="12" t="s">
        <v>12</v>
      </c>
      <c r="AB2" s="13"/>
      <c r="AC2" s="13"/>
      <c r="AD2" s="13"/>
      <c r="AE2" s="19"/>
      <c r="AF2" s="14"/>
      <c r="AG2" s="80"/>
      <c r="AH2" s="21" t="s">
        <v>170</v>
      </c>
      <c r="AI2" s="13"/>
      <c r="AJ2" s="13"/>
      <c r="AK2" s="20"/>
      <c r="AL2" s="18"/>
      <c r="AM2" s="21" t="s">
        <v>168</v>
      </c>
      <c r="AN2" s="13"/>
      <c r="AO2" s="13"/>
      <c r="AP2" s="13"/>
      <c r="AQ2" s="19"/>
      <c r="AR2" s="20"/>
      <c r="AS2" s="10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5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5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1984</v>
      </c>
      <c r="C4" s="24" t="s">
        <v>107</v>
      </c>
      <c r="D4" s="25" t="s">
        <v>108</v>
      </c>
      <c r="E4" s="24">
        <v>10</v>
      </c>
      <c r="F4" s="24">
        <v>0</v>
      </c>
      <c r="G4" s="24">
        <v>4</v>
      </c>
      <c r="H4" s="24">
        <v>9</v>
      </c>
      <c r="I4" s="24"/>
      <c r="J4" s="27"/>
      <c r="K4" s="23"/>
      <c r="L4" s="17"/>
      <c r="M4" s="17" t="s">
        <v>62</v>
      </c>
      <c r="N4" s="17"/>
      <c r="O4" s="17"/>
      <c r="P4" s="23"/>
      <c r="Q4" s="24">
        <v>10</v>
      </c>
      <c r="R4" s="24">
        <v>2</v>
      </c>
      <c r="S4" s="24">
        <v>4</v>
      </c>
      <c r="T4" s="24">
        <v>20</v>
      </c>
      <c r="U4" s="24"/>
      <c r="V4" s="174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75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1985</v>
      </c>
      <c r="C5" s="24" t="s">
        <v>109</v>
      </c>
      <c r="D5" s="25" t="s">
        <v>110</v>
      </c>
      <c r="E5" s="24">
        <v>18</v>
      </c>
      <c r="F5" s="24">
        <v>2</v>
      </c>
      <c r="G5" s="24">
        <v>18</v>
      </c>
      <c r="H5" s="24">
        <v>14</v>
      </c>
      <c r="I5" s="24"/>
      <c r="J5" s="27"/>
      <c r="K5" s="23"/>
      <c r="L5" s="17"/>
      <c r="M5" s="17"/>
      <c r="N5" s="17"/>
      <c r="O5" s="17"/>
      <c r="P5" s="23"/>
      <c r="Q5" s="24"/>
      <c r="R5" s="24"/>
      <c r="S5" s="24"/>
      <c r="T5" s="24"/>
      <c r="U5" s="24"/>
      <c r="V5" s="174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75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ht="14.25" x14ac:dyDescent="0.2">
      <c r="A6" s="34"/>
      <c r="B6" s="97" t="s">
        <v>171</v>
      </c>
      <c r="C6" s="101"/>
      <c r="D6" s="100"/>
      <c r="E6" s="99">
        <f>SUM(E4:E5)</f>
        <v>28</v>
      </c>
      <c r="F6" s="99">
        <f>SUM(F4:F5)</f>
        <v>2</v>
      </c>
      <c r="G6" s="99">
        <f>SUM(G4:G5)</f>
        <v>22</v>
      </c>
      <c r="H6" s="99">
        <f>SUM(H4:H5)</f>
        <v>23</v>
      </c>
      <c r="I6" s="99">
        <f>SUM(I4:I5)</f>
        <v>0</v>
      </c>
      <c r="J6" s="176">
        <v>0</v>
      </c>
      <c r="K6" s="80">
        <f>SUM(K4:K5)</f>
        <v>0</v>
      </c>
      <c r="L6" s="21"/>
      <c r="M6" s="19"/>
      <c r="N6" s="69"/>
      <c r="O6" s="70"/>
      <c r="P6" s="23"/>
      <c r="Q6" s="99">
        <f>SUM(Q4:Q5)</f>
        <v>10</v>
      </c>
      <c r="R6" s="99">
        <f>SUM(R4:R5)</f>
        <v>2</v>
      </c>
      <c r="S6" s="99">
        <f>SUM(S4:S5)</f>
        <v>4</v>
      </c>
      <c r="T6" s="99">
        <f>SUM(T4:T5)</f>
        <v>20</v>
      </c>
      <c r="U6" s="99">
        <f>SUM(U4:U5)</f>
        <v>0</v>
      </c>
      <c r="V6" s="32">
        <v>0</v>
      </c>
      <c r="W6" s="80">
        <f>SUM(W4:W5)</f>
        <v>0</v>
      </c>
      <c r="X6" s="15" t="s">
        <v>171</v>
      </c>
      <c r="Y6" s="16"/>
      <c r="Z6" s="14"/>
      <c r="AA6" s="99">
        <f>SUM(AA4:AA5)</f>
        <v>0</v>
      </c>
      <c r="AB6" s="99">
        <f>SUM(AB4:AB5)</f>
        <v>0</v>
      </c>
      <c r="AC6" s="99">
        <f>SUM(AC4:AC5)</f>
        <v>0</v>
      </c>
      <c r="AD6" s="99">
        <f>SUM(AD4:AD5)</f>
        <v>0</v>
      </c>
      <c r="AE6" s="99">
        <f>SUM(AE4:AE5)</f>
        <v>0</v>
      </c>
      <c r="AF6" s="176">
        <v>0</v>
      </c>
      <c r="AG6" s="80">
        <f>SUM(AG4:AG5)</f>
        <v>0</v>
      </c>
      <c r="AH6" s="21"/>
      <c r="AI6" s="19"/>
      <c r="AJ6" s="69"/>
      <c r="AK6" s="70"/>
      <c r="AL6" s="23"/>
      <c r="AM6" s="99">
        <f>SUM(AM4:AM5)</f>
        <v>0</v>
      </c>
      <c r="AN6" s="99">
        <f>SUM(AN4:AN5)</f>
        <v>0</v>
      </c>
      <c r="AO6" s="99">
        <f>SUM(AO4:AO5)</f>
        <v>0</v>
      </c>
      <c r="AP6" s="99">
        <f>SUM(AP4:AP5)</f>
        <v>0</v>
      </c>
      <c r="AQ6" s="99">
        <f>SUM(AQ4:AQ5)</f>
        <v>0</v>
      </c>
      <c r="AR6" s="176">
        <v>0</v>
      </c>
      <c r="AS6" s="105">
        <f>SUM(AS4:AS5)</f>
        <v>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34"/>
      <c r="C7" s="34"/>
      <c r="D7" s="34"/>
      <c r="E7" s="34"/>
      <c r="F7" s="34"/>
      <c r="G7" s="34"/>
      <c r="H7" s="34"/>
      <c r="I7" s="34"/>
      <c r="J7" s="35"/>
      <c r="K7" s="29"/>
      <c r="L7" s="23"/>
      <c r="M7" s="23"/>
      <c r="N7" s="23"/>
      <c r="O7" s="23"/>
      <c r="P7" s="34"/>
      <c r="Q7" s="34"/>
      <c r="R7" s="37"/>
      <c r="S7" s="34"/>
      <c r="T7" s="34"/>
      <c r="U7" s="23"/>
      <c r="V7" s="23"/>
      <c r="W7" s="29"/>
      <c r="X7" s="34"/>
      <c r="Y7" s="34"/>
      <c r="Z7" s="34"/>
      <c r="AA7" s="34"/>
      <c r="AB7" s="34"/>
      <c r="AC7" s="34"/>
      <c r="AD7" s="34"/>
      <c r="AE7" s="34"/>
      <c r="AF7" s="35"/>
      <c r="AG7" s="29"/>
      <c r="AH7" s="23"/>
      <c r="AI7" s="23"/>
      <c r="AJ7" s="23"/>
      <c r="AK7" s="23"/>
      <c r="AL7" s="34"/>
      <c r="AM7" s="34"/>
      <c r="AN7" s="37"/>
      <c r="AO7" s="34"/>
      <c r="AP7" s="34"/>
      <c r="AQ7" s="23"/>
      <c r="AR7" s="23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177" t="s">
        <v>172</v>
      </c>
      <c r="C8" s="178"/>
      <c r="D8" s="179"/>
      <c r="E8" s="14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17" t="s">
        <v>21</v>
      </c>
      <c r="K8" s="23"/>
      <c r="L8" s="17" t="s">
        <v>26</v>
      </c>
      <c r="M8" s="17" t="s">
        <v>27</v>
      </c>
      <c r="N8" s="17" t="s">
        <v>173</v>
      </c>
      <c r="O8" s="17" t="s">
        <v>174</v>
      </c>
      <c r="Q8" s="37"/>
      <c r="R8" s="37" t="s">
        <v>57</v>
      </c>
      <c r="S8" s="37"/>
      <c r="T8" s="34" t="s">
        <v>113</v>
      </c>
      <c r="U8" s="23"/>
      <c r="V8" s="29"/>
      <c r="W8" s="29"/>
      <c r="X8" s="180"/>
      <c r="Y8" s="180"/>
      <c r="Z8" s="180"/>
      <c r="AA8" s="180"/>
      <c r="AB8" s="180"/>
      <c r="AC8" s="37"/>
      <c r="AD8" s="37"/>
      <c r="AE8" s="37"/>
      <c r="AF8" s="34"/>
      <c r="AG8" s="34"/>
      <c r="AH8" s="34"/>
      <c r="AI8" s="34"/>
      <c r="AJ8" s="34"/>
      <c r="AK8" s="34"/>
      <c r="AM8" s="29"/>
      <c r="AN8" s="180"/>
      <c r="AO8" s="180"/>
      <c r="AP8" s="180"/>
      <c r="AQ8" s="180"/>
      <c r="AR8" s="180"/>
      <c r="AS8" s="180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40" t="s">
        <v>11</v>
      </c>
      <c r="C9" s="11"/>
      <c r="D9" s="42"/>
      <c r="E9" s="181">
        <v>343</v>
      </c>
      <c r="F9" s="181">
        <v>1</v>
      </c>
      <c r="G9" s="181">
        <v>170</v>
      </c>
      <c r="H9" s="181">
        <v>213</v>
      </c>
      <c r="I9" s="181">
        <v>1445</v>
      </c>
      <c r="J9" s="182">
        <v>0.56100000000000005</v>
      </c>
      <c r="K9" s="34">
        <f>PRODUCT(I9/J9)</f>
        <v>2575.7575757575755</v>
      </c>
      <c r="L9" s="183">
        <f>PRODUCT((F9+G9)/E9)</f>
        <v>0.49854227405247814</v>
      </c>
      <c r="M9" s="183">
        <f>PRODUCT(H9/E9)</f>
        <v>0.62099125364431484</v>
      </c>
      <c r="N9" s="183">
        <f>PRODUCT((F9+G9+H9)/E9)</f>
        <v>1.119533527696793</v>
      </c>
      <c r="O9" s="183">
        <f>PRODUCT(I9/E9)</f>
        <v>4.2128279883381925</v>
      </c>
      <c r="Q9" s="37"/>
      <c r="R9" s="37"/>
      <c r="S9" s="37"/>
      <c r="T9" s="34" t="s">
        <v>114</v>
      </c>
      <c r="U9" s="34"/>
      <c r="V9" s="34"/>
      <c r="W9" s="34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7"/>
      <c r="AO9" s="37"/>
      <c r="AP9" s="37"/>
      <c r="AQ9" s="37"/>
      <c r="AR9" s="37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84" t="s">
        <v>166</v>
      </c>
      <c r="C10" s="185"/>
      <c r="D10" s="186"/>
      <c r="E10" s="181">
        <f>PRODUCT(E6+Q6)</f>
        <v>38</v>
      </c>
      <c r="F10" s="181">
        <f>PRODUCT(F6+R6)</f>
        <v>4</v>
      </c>
      <c r="G10" s="181">
        <f>PRODUCT(G6+S6)</f>
        <v>26</v>
      </c>
      <c r="H10" s="181">
        <f>PRODUCT(H6+T6)</f>
        <v>43</v>
      </c>
      <c r="I10" s="181">
        <f>PRODUCT(I6+U6)</f>
        <v>0</v>
      </c>
      <c r="J10" s="182">
        <v>0</v>
      </c>
      <c r="K10" s="34">
        <f>PRODUCT(K6+W6)</f>
        <v>0</v>
      </c>
      <c r="L10" s="183">
        <f>PRODUCT((F10+G10)/E10)</f>
        <v>0.78947368421052633</v>
      </c>
      <c r="M10" s="183">
        <f>PRODUCT(H10/E10)</f>
        <v>1.131578947368421</v>
      </c>
      <c r="N10" s="183">
        <f>PRODUCT((F10+G10+H10)/E10)</f>
        <v>1.9210526315789473</v>
      </c>
      <c r="O10" s="183">
        <f>PRODUCT(I10/E10)</f>
        <v>0</v>
      </c>
      <c r="Q10" s="37"/>
      <c r="R10" s="37"/>
      <c r="S10" s="37"/>
      <c r="T10" s="34" t="s">
        <v>115</v>
      </c>
      <c r="U10" s="34"/>
      <c r="V10" s="34"/>
      <c r="W10" s="34"/>
      <c r="X10" s="34"/>
      <c r="Y10" s="34"/>
      <c r="Z10" s="34"/>
      <c r="AA10" s="34"/>
      <c r="AB10" s="34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87" t="s">
        <v>169</v>
      </c>
      <c r="C11" s="188"/>
      <c r="D11" s="189"/>
      <c r="E11" s="181">
        <f>PRODUCT(AA6+AM6)</f>
        <v>0</v>
      </c>
      <c r="F11" s="181">
        <f>PRODUCT(AB6+AN6)</f>
        <v>0</v>
      </c>
      <c r="G11" s="181">
        <f>PRODUCT(AC6+AO6)</f>
        <v>0</v>
      </c>
      <c r="H11" s="181">
        <f>PRODUCT(AD6+AP6)</f>
        <v>0</v>
      </c>
      <c r="I11" s="181">
        <f>PRODUCT(AE6+AQ6)</f>
        <v>0</v>
      </c>
      <c r="J11" s="182">
        <v>0</v>
      </c>
      <c r="K11" s="23">
        <f>PRODUCT(AG6+AS6)</f>
        <v>0</v>
      </c>
      <c r="L11" s="183">
        <v>0</v>
      </c>
      <c r="M11" s="183">
        <v>0</v>
      </c>
      <c r="N11" s="183">
        <v>0</v>
      </c>
      <c r="O11" s="183">
        <v>0</v>
      </c>
      <c r="Q11" s="37"/>
      <c r="R11" s="37"/>
      <c r="S11" s="34"/>
      <c r="T11" s="34" t="s">
        <v>116</v>
      </c>
      <c r="U11" s="23"/>
      <c r="V11" s="23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23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90" t="s">
        <v>171</v>
      </c>
      <c r="C12" s="86"/>
      <c r="D12" s="191"/>
      <c r="E12" s="181">
        <f>SUM(E9:E11)</f>
        <v>381</v>
      </c>
      <c r="F12" s="181">
        <f t="shared" ref="F12:I12" si="0">SUM(F9:F11)</f>
        <v>5</v>
      </c>
      <c r="G12" s="181">
        <f t="shared" si="0"/>
        <v>196</v>
      </c>
      <c r="H12" s="181">
        <f t="shared" si="0"/>
        <v>256</v>
      </c>
      <c r="I12" s="181">
        <f t="shared" si="0"/>
        <v>1445</v>
      </c>
      <c r="J12" s="182">
        <v>0</v>
      </c>
      <c r="K12" s="34">
        <f>SUM(K9:K11)</f>
        <v>2575.7575757575755</v>
      </c>
      <c r="L12" s="183">
        <f>PRODUCT((F12+G12)/E12)</f>
        <v>0.52755905511811019</v>
      </c>
      <c r="M12" s="183">
        <f>PRODUCT(H12/E12)</f>
        <v>0.67191601049868765</v>
      </c>
      <c r="N12" s="183">
        <f>PRODUCT((F12+G12+H12)/E12)</f>
        <v>1.1994750656167978</v>
      </c>
      <c r="O12" s="183">
        <v>4.21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23"/>
      <c r="F13" s="23"/>
      <c r="G13" s="23"/>
      <c r="H13" s="23"/>
      <c r="I13" s="23"/>
      <c r="J13" s="34"/>
      <c r="K13" s="34"/>
      <c r="L13" s="23"/>
      <c r="M13" s="23"/>
      <c r="N13" s="23"/>
      <c r="O13" s="23"/>
      <c r="P13" s="34"/>
      <c r="Q13" s="34"/>
      <c r="R13" s="34"/>
      <c r="S13" s="34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37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37"/>
      <c r="AJ177" s="37"/>
      <c r="AK177" s="23"/>
      <c r="AL177" s="23"/>
    </row>
    <row r="178" spans="12:38" x14ac:dyDescent="0.25">
      <c r="R178" s="29"/>
      <c r="S178" s="29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37"/>
      <c r="AJ178" s="37"/>
    </row>
    <row r="179" spans="12:38" x14ac:dyDescent="0.25">
      <c r="R179" s="29"/>
      <c r="S179" s="2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37"/>
      <c r="AJ179" s="37"/>
    </row>
    <row r="180" spans="12:38" x14ac:dyDescent="0.25">
      <c r="R180" s="29"/>
      <c r="S180" s="2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37"/>
      <c r="AJ180" s="37"/>
    </row>
    <row r="181" spans="12:38" x14ac:dyDescent="0.25">
      <c r="L181"/>
      <c r="M181"/>
      <c r="N181"/>
      <c r="O181"/>
      <c r="P181"/>
      <c r="R181" s="29"/>
      <c r="S181" s="2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58" customWidth="1"/>
    <col min="3" max="3" width="24.1406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6.7109375" style="59" customWidth="1"/>
    <col min="13" max="16" width="5.28515625" style="59" customWidth="1"/>
    <col min="17" max="21" width="6.7109375" style="167" customWidth="1"/>
    <col min="22" max="22" width="11.140625" style="59" customWidth="1"/>
    <col min="23" max="23" width="22.140625" style="66" customWidth="1"/>
    <col min="24" max="24" width="9.7109375" style="59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56"/>
      <c r="R1" s="156"/>
      <c r="S1" s="156"/>
      <c r="T1" s="156"/>
      <c r="U1" s="156"/>
      <c r="V1" s="61"/>
      <c r="W1" s="62"/>
      <c r="X1" s="60"/>
      <c r="Y1" s="63"/>
      <c r="Z1" s="63"/>
      <c r="AA1" s="63"/>
      <c r="AB1" s="63"/>
      <c r="AC1" s="63"/>
      <c r="AD1" s="63"/>
    </row>
    <row r="2" spans="1:32" x14ac:dyDescent="0.25">
      <c r="A2" s="7"/>
      <c r="B2" s="9" t="s">
        <v>68</v>
      </c>
      <c r="C2" s="154" t="s">
        <v>144</v>
      </c>
      <c r="D2" s="64"/>
      <c r="E2" s="10"/>
      <c r="F2" s="89"/>
      <c r="G2" s="64"/>
      <c r="H2" s="10"/>
      <c r="I2" s="10"/>
      <c r="J2" s="10"/>
      <c r="K2" s="10"/>
      <c r="L2" s="10"/>
      <c r="M2" s="10"/>
      <c r="N2" s="10"/>
      <c r="O2" s="10"/>
      <c r="P2" s="10"/>
      <c r="Q2" s="157"/>
      <c r="R2" s="157"/>
      <c r="S2" s="157"/>
      <c r="T2" s="157"/>
      <c r="U2" s="157"/>
      <c r="V2" s="10"/>
      <c r="W2" s="64"/>
      <c r="X2" s="26"/>
      <c r="Y2" s="63"/>
      <c r="Z2" s="63"/>
      <c r="AA2" s="63"/>
      <c r="AB2" s="63"/>
      <c r="AC2" s="63"/>
      <c r="AD2" s="63"/>
    </row>
    <row r="3" spans="1:32" x14ac:dyDescent="0.25">
      <c r="A3" s="7"/>
      <c r="B3" s="96" t="s">
        <v>69</v>
      </c>
      <c r="C3" s="21" t="s">
        <v>34</v>
      </c>
      <c r="D3" s="97" t="s">
        <v>35</v>
      </c>
      <c r="E3" s="98" t="s">
        <v>1</v>
      </c>
      <c r="F3" s="23"/>
      <c r="G3" s="99" t="s">
        <v>36</v>
      </c>
      <c r="H3" s="100" t="s">
        <v>37</v>
      </c>
      <c r="I3" s="100" t="s">
        <v>31</v>
      </c>
      <c r="J3" s="16" t="s">
        <v>38</v>
      </c>
      <c r="K3" s="101" t="s">
        <v>39</v>
      </c>
      <c r="L3" s="101" t="s">
        <v>40</v>
      </c>
      <c r="M3" s="99" t="s">
        <v>41</v>
      </c>
      <c r="N3" s="99" t="s">
        <v>30</v>
      </c>
      <c r="O3" s="100" t="s">
        <v>42</v>
      </c>
      <c r="P3" s="99" t="s">
        <v>37</v>
      </c>
      <c r="Q3" s="158" t="s">
        <v>16</v>
      </c>
      <c r="R3" s="158">
        <v>1</v>
      </c>
      <c r="S3" s="158">
        <v>2</v>
      </c>
      <c r="T3" s="158">
        <v>3</v>
      </c>
      <c r="U3" s="158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2" x14ac:dyDescent="0.25">
      <c r="A4" s="22"/>
      <c r="B4" s="102" t="s">
        <v>70</v>
      </c>
      <c r="C4" s="103" t="s">
        <v>154</v>
      </c>
      <c r="D4" s="102" t="s">
        <v>71</v>
      </c>
      <c r="E4" s="104" t="s">
        <v>72</v>
      </c>
      <c r="F4" s="105"/>
      <c r="G4" s="106"/>
      <c r="H4" s="107"/>
      <c r="I4" s="106">
        <v>1</v>
      </c>
      <c r="J4" s="108" t="s">
        <v>73</v>
      </c>
      <c r="K4" s="108">
        <v>2</v>
      </c>
      <c r="L4" s="108"/>
      <c r="M4" s="108">
        <v>1</v>
      </c>
      <c r="N4" s="106"/>
      <c r="O4" s="107"/>
      <c r="P4" s="106">
        <v>1</v>
      </c>
      <c r="Q4" s="159"/>
      <c r="R4" s="159"/>
      <c r="S4" s="159"/>
      <c r="T4" s="159"/>
      <c r="U4" s="159"/>
      <c r="V4" s="109"/>
      <c r="W4" s="110" t="s">
        <v>74</v>
      </c>
      <c r="X4" s="106"/>
      <c r="Y4" s="63"/>
      <c r="Z4" s="63"/>
      <c r="AA4" s="63"/>
      <c r="AB4" s="63"/>
      <c r="AC4" s="63"/>
      <c r="AD4" s="63"/>
    </row>
    <row r="5" spans="1:32" x14ac:dyDescent="0.25">
      <c r="A5" s="22"/>
      <c r="B5" s="102" t="s">
        <v>75</v>
      </c>
      <c r="C5" s="103" t="s">
        <v>76</v>
      </c>
      <c r="D5" s="102" t="s">
        <v>71</v>
      </c>
      <c r="E5" s="104" t="s">
        <v>72</v>
      </c>
      <c r="F5" s="105"/>
      <c r="G5" s="106"/>
      <c r="H5" s="107"/>
      <c r="I5" s="106">
        <v>1</v>
      </c>
      <c r="J5" s="108" t="s">
        <v>66</v>
      </c>
      <c r="K5" s="108">
        <v>2</v>
      </c>
      <c r="L5" s="108" t="s">
        <v>77</v>
      </c>
      <c r="M5" s="108">
        <v>1</v>
      </c>
      <c r="N5" s="106"/>
      <c r="O5" s="107"/>
      <c r="P5" s="106">
        <v>1</v>
      </c>
      <c r="Q5" s="159"/>
      <c r="R5" s="159"/>
      <c r="S5" s="159"/>
      <c r="T5" s="159"/>
      <c r="U5" s="159"/>
      <c r="V5" s="109"/>
      <c r="W5" s="110" t="s">
        <v>78</v>
      </c>
      <c r="X5" s="106"/>
      <c r="Y5" s="63"/>
      <c r="Z5" s="63"/>
      <c r="AA5" s="63"/>
      <c r="AB5" s="63"/>
      <c r="AC5" s="63"/>
      <c r="AD5" s="63"/>
    </row>
    <row r="6" spans="1:32" s="119" customFormat="1" ht="15" customHeight="1" x14ac:dyDescent="0.2">
      <c r="A6" s="7"/>
      <c r="B6" s="21" t="s">
        <v>7</v>
      </c>
      <c r="C6" s="16"/>
      <c r="D6" s="15"/>
      <c r="E6" s="81"/>
      <c r="F6" s="37"/>
      <c r="G6" s="136"/>
      <c r="H6" s="136"/>
      <c r="I6" s="136">
        <f t="shared" ref="I6" si="0">SUM(I3:I5)</f>
        <v>2</v>
      </c>
      <c r="J6" s="16"/>
      <c r="K6" s="16"/>
      <c r="L6" s="16"/>
      <c r="M6" s="136">
        <f t="shared" ref="M6" si="1">SUM(M3:M5)</f>
        <v>2</v>
      </c>
      <c r="N6" s="136"/>
      <c r="O6" s="136"/>
      <c r="P6" s="136">
        <v>1</v>
      </c>
      <c r="Q6" s="65"/>
      <c r="R6" s="65"/>
      <c r="S6" s="65"/>
      <c r="T6" s="65"/>
      <c r="U6" s="65"/>
      <c r="V6" s="32"/>
      <c r="W6" s="82"/>
      <c r="X6" s="65"/>
      <c r="Y6" s="23"/>
      <c r="Z6" s="23"/>
      <c r="AA6" s="23"/>
      <c r="AB6" s="23"/>
      <c r="AC6" s="23"/>
      <c r="AD6" s="23"/>
      <c r="AE6" s="23"/>
      <c r="AF6" s="23"/>
    </row>
    <row r="7" spans="1:32" x14ac:dyDescent="0.25">
      <c r="A7" s="22"/>
      <c r="B7" s="145"/>
      <c r="C7" s="83"/>
      <c r="D7" s="84"/>
      <c r="E7" s="86"/>
      <c r="F7" s="86"/>
      <c r="G7" s="83"/>
      <c r="H7" s="85"/>
      <c r="I7" s="85"/>
      <c r="J7" s="85"/>
      <c r="K7" s="85"/>
      <c r="L7" s="85"/>
      <c r="M7" s="83"/>
      <c r="N7" s="85"/>
      <c r="O7" s="85"/>
      <c r="P7" s="85"/>
      <c r="Q7" s="160"/>
      <c r="R7" s="161"/>
      <c r="S7" s="160"/>
      <c r="T7" s="160"/>
      <c r="U7" s="160"/>
      <c r="V7" s="85"/>
      <c r="W7" s="83"/>
      <c r="X7" s="87"/>
      <c r="Y7" s="63"/>
      <c r="Z7" s="63"/>
      <c r="AA7" s="63"/>
      <c r="AB7" s="63"/>
      <c r="AC7" s="63"/>
      <c r="AD7" s="63"/>
    </row>
    <row r="8" spans="1:32" x14ac:dyDescent="0.25">
      <c r="A8" s="7"/>
      <c r="B8" s="96" t="s">
        <v>79</v>
      </c>
      <c r="C8" s="21" t="s">
        <v>34</v>
      </c>
      <c r="D8" s="97" t="s">
        <v>35</v>
      </c>
      <c r="E8" s="98" t="s">
        <v>1</v>
      </c>
      <c r="F8" s="23"/>
      <c r="G8" s="99" t="s">
        <v>36</v>
      </c>
      <c r="H8" s="100" t="s">
        <v>37</v>
      </c>
      <c r="I8" s="100" t="s">
        <v>31</v>
      </c>
      <c r="J8" s="16" t="s">
        <v>38</v>
      </c>
      <c r="K8" s="101" t="s">
        <v>39</v>
      </c>
      <c r="L8" s="101" t="s">
        <v>40</v>
      </c>
      <c r="M8" s="99" t="s">
        <v>41</v>
      </c>
      <c r="N8" s="99" t="s">
        <v>30</v>
      </c>
      <c r="O8" s="100" t="s">
        <v>42</v>
      </c>
      <c r="P8" s="99" t="s">
        <v>37</v>
      </c>
      <c r="Q8" s="158" t="s">
        <v>16</v>
      </c>
      <c r="R8" s="158">
        <v>1</v>
      </c>
      <c r="S8" s="158">
        <v>2</v>
      </c>
      <c r="T8" s="158">
        <v>3</v>
      </c>
      <c r="U8" s="158" t="s">
        <v>43</v>
      </c>
      <c r="V8" s="16" t="s">
        <v>21</v>
      </c>
      <c r="W8" s="15" t="s">
        <v>44</v>
      </c>
      <c r="X8" s="15" t="s">
        <v>45</v>
      </c>
      <c r="Y8" s="63"/>
      <c r="Z8" s="63"/>
      <c r="AA8" s="63"/>
      <c r="AB8" s="63"/>
      <c r="AC8" s="63"/>
      <c r="AD8" s="63"/>
    </row>
    <row r="9" spans="1:32" x14ac:dyDescent="0.25">
      <c r="A9" s="22"/>
      <c r="B9" s="102" t="s">
        <v>80</v>
      </c>
      <c r="C9" s="103" t="s">
        <v>81</v>
      </c>
      <c r="D9" s="102" t="s">
        <v>71</v>
      </c>
      <c r="E9" s="104" t="s">
        <v>72</v>
      </c>
      <c r="F9" s="105"/>
      <c r="G9" s="106">
        <v>1</v>
      </c>
      <c r="H9" s="107"/>
      <c r="I9" s="106"/>
      <c r="J9" s="108" t="s">
        <v>66</v>
      </c>
      <c r="K9" s="108">
        <v>3</v>
      </c>
      <c r="L9" s="108" t="s">
        <v>82</v>
      </c>
      <c r="M9" s="108">
        <v>1</v>
      </c>
      <c r="N9" s="106"/>
      <c r="O9" s="107"/>
      <c r="P9" s="106">
        <v>1</v>
      </c>
      <c r="Q9" s="159"/>
      <c r="R9" s="159"/>
      <c r="S9" s="159"/>
      <c r="T9" s="159"/>
      <c r="U9" s="159"/>
      <c r="V9" s="109"/>
      <c r="W9" s="111" t="s">
        <v>83</v>
      </c>
      <c r="X9" s="106">
        <v>350</v>
      </c>
      <c r="Y9" s="63"/>
      <c r="Z9" s="63"/>
      <c r="AA9" s="63"/>
      <c r="AB9" s="63"/>
      <c r="AC9" s="63"/>
      <c r="AD9" s="63"/>
    </row>
    <row r="10" spans="1:32" x14ac:dyDescent="0.25">
      <c r="A10" s="22"/>
      <c r="B10" s="102" t="s">
        <v>84</v>
      </c>
      <c r="C10" s="103" t="s">
        <v>153</v>
      </c>
      <c r="D10" s="102" t="s">
        <v>71</v>
      </c>
      <c r="E10" s="104" t="s">
        <v>72</v>
      </c>
      <c r="F10" s="80"/>
      <c r="G10" s="106"/>
      <c r="H10" s="107"/>
      <c r="I10" s="106">
        <v>1</v>
      </c>
      <c r="J10" s="108" t="s">
        <v>66</v>
      </c>
      <c r="K10" s="108">
        <v>3</v>
      </c>
      <c r="L10" s="108" t="s">
        <v>85</v>
      </c>
      <c r="M10" s="108">
        <v>1</v>
      </c>
      <c r="N10" s="106"/>
      <c r="O10" s="107"/>
      <c r="P10" s="106">
        <v>1</v>
      </c>
      <c r="Q10" s="159" t="s">
        <v>164</v>
      </c>
      <c r="R10" s="159" t="s">
        <v>162</v>
      </c>
      <c r="S10" s="159" t="s">
        <v>146</v>
      </c>
      <c r="T10" s="159" t="s">
        <v>163</v>
      </c>
      <c r="U10" s="159"/>
      <c r="V10" s="109">
        <v>0.5</v>
      </c>
      <c r="W10" s="111" t="s">
        <v>86</v>
      </c>
      <c r="X10" s="106">
        <v>371</v>
      </c>
      <c r="Y10" s="63"/>
      <c r="Z10" s="63"/>
      <c r="AA10" s="63"/>
      <c r="AB10" s="63"/>
      <c r="AC10" s="63"/>
      <c r="AD10" s="63"/>
    </row>
    <row r="11" spans="1:32" s="119" customFormat="1" ht="15" customHeight="1" x14ac:dyDescent="0.2">
      <c r="A11" s="7"/>
      <c r="B11" s="21" t="s">
        <v>7</v>
      </c>
      <c r="C11" s="16"/>
      <c r="D11" s="15"/>
      <c r="E11" s="81"/>
      <c r="F11" s="37"/>
      <c r="G11" s="136">
        <f t="shared" ref="G11:I11" si="2">SUM(G8:G10)</f>
        <v>1</v>
      </c>
      <c r="H11" s="136"/>
      <c r="I11" s="136">
        <f t="shared" si="2"/>
        <v>1</v>
      </c>
      <c r="J11" s="16"/>
      <c r="K11" s="16"/>
      <c r="L11" s="16"/>
      <c r="M11" s="136">
        <f t="shared" ref="M11" si="3">SUM(M8:M10)</f>
        <v>2</v>
      </c>
      <c r="N11" s="136"/>
      <c r="O11" s="136"/>
      <c r="P11" s="136">
        <v>2</v>
      </c>
      <c r="Q11" s="65" t="s">
        <v>164</v>
      </c>
      <c r="R11" s="65" t="s">
        <v>162</v>
      </c>
      <c r="S11" s="65" t="s">
        <v>146</v>
      </c>
      <c r="T11" s="65" t="s">
        <v>163</v>
      </c>
      <c r="U11" s="65"/>
      <c r="V11" s="32">
        <v>0.5</v>
      </c>
      <c r="W11" s="82"/>
      <c r="X11" s="65"/>
      <c r="Y11" s="23"/>
      <c r="Z11" s="23"/>
      <c r="AA11" s="23"/>
      <c r="AB11" s="23"/>
      <c r="AC11" s="23"/>
      <c r="AD11" s="23"/>
      <c r="AE11" s="23"/>
      <c r="AF11" s="23"/>
    </row>
    <row r="12" spans="1:32" s="119" customFormat="1" ht="15" customHeight="1" x14ac:dyDescent="0.25">
      <c r="A12" s="22"/>
      <c r="B12" s="112"/>
      <c r="C12" s="113"/>
      <c r="D12" s="114"/>
      <c r="E12" s="115"/>
      <c r="F12" s="116"/>
      <c r="G12" s="113"/>
      <c r="H12" s="113"/>
      <c r="I12" s="113"/>
      <c r="J12" s="117"/>
      <c r="K12" s="117"/>
      <c r="L12" s="117"/>
      <c r="M12" s="113"/>
      <c r="N12" s="113"/>
      <c r="O12" s="113"/>
      <c r="P12" s="113"/>
      <c r="Q12" s="162"/>
      <c r="R12" s="162"/>
      <c r="S12" s="162"/>
      <c r="T12" s="162"/>
      <c r="U12" s="162"/>
      <c r="V12" s="113"/>
      <c r="W12" s="114"/>
      <c r="X12" s="118"/>
      <c r="Y12" s="23"/>
      <c r="Z12" s="23"/>
      <c r="AA12" s="23"/>
      <c r="AB12" s="23"/>
      <c r="AC12" s="23"/>
      <c r="AD12" s="23"/>
      <c r="AE12" s="23"/>
      <c r="AF12" s="23"/>
    </row>
    <row r="13" spans="1:32" s="8" customFormat="1" ht="18.75" customHeight="1" x14ac:dyDescent="0.2">
      <c r="A13" s="7"/>
      <c r="B13" s="120" t="s">
        <v>87</v>
      </c>
      <c r="C13" s="61"/>
      <c r="D13" s="62"/>
      <c r="E13" s="62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156"/>
      <c r="R13" s="156"/>
      <c r="S13" s="156"/>
      <c r="T13" s="156"/>
      <c r="U13" s="156"/>
      <c r="V13" s="61"/>
      <c r="W13" s="62"/>
      <c r="X13" s="60"/>
      <c r="Y13" s="23"/>
      <c r="Z13" s="23"/>
      <c r="AA13" s="23"/>
      <c r="AB13" s="23"/>
      <c r="AC13" s="23"/>
      <c r="AD13" s="23"/>
      <c r="AE13" s="23"/>
      <c r="AF13" s="23"/>
    </row>
    <row r="14" spans="1:32" s="119" customFormat="1" ht="15" customHeight="1" x14ac:dyDescent="0.2">
      <c r="A14" s="22"/>
      <c r="B14" s="96" t="s">
        <v>88</v>
      </c>
      <c r="C14" s="21" t="s">
        <v>89</v>
      </c>
      <c r="D14" s="97" t="s">
        <v>35</v>
      </c>
      <c r="E14" s="98" t="s">
        <v>1</v>
      </c>
      <c r="F14" s="37"/>
      <c r="G14" s="99" t="s">
        <v>36</v>
      </c>
      <c r="H14" s="100" t="s">
        <v>37</v>
      </c>
      <c r="I14" s="100" t="s">
        <v>31</v>
      </c>
      <c r="J14" s="16" t="s">
        <v>38</v>
      </c>
      <c r="K14" s="101" t="s">
        <v>39</v>
      </c>
      <c r="L14" s="101" t="s">
        <v>40</v>
      </c>
      <c r="M14" s="99" t="s">
        <v>41</v>
      </c>
      <c r="N14" s="99" t="s">
        <v>30</v>
      </c>
      <c r="O14" s="100" t="s">
        <v>42</v>
      </c>
      <c r="P14" s="99" t="s">
        <v>37</v>
      </c>
      <c r="Q14" s="158" t="s">
        <v>16</v>
      </c>
      <c r="R14" s="158">
        <v>1</v>
      </c>
      <c r="S14" s="158">
        <v>2</v>
      </c>
      <c r="T14" s="158">
        <v>3</v>
      </c>
      <c r="U14" s="158" t="s">
        <v>43</v>
      </c>
      <c r="V14" s="16" t="s">
        <v>90</v>
      </c>
      <c r="W14" s="15" t="s">
        <v>44</v>
      </c>
      <c r="X14" s="15" t="s">
        <v>45</v>
      </c>
      <c r="Y14" s="23"/>
      <c r="Z14" s="23"/>
      <c r="AA14" s="23"/>
      <c r="AB14" s="23"/>
      <c r="AC14" s="23"/>
      <c r="AD14" s="23"/>
      <c r="AE14" s="23"/>
      <c r="AF14" s="23"/>
    </row>
    <row r="15" spans="1:32" s="119" customFormat="1" ht="15" customHeight="1" x14ac:dyDescent="0.2">
      <c r="A15" s="22"/>
      <c r="B15" s="111" t="s">
        <v>91</v>
      </c>
      <c r="C15" s="121" t="s">
        <v>92</v>
      </c>
      <c r="D15" s="111" t="s">
        <v>93</v>
      </c>
      <c r="E15" s="122" t="s">
        <v>94</v>
      </c>
      <c r="F15" s="37"/>
      <c r="G15" s="123"/>
      <c r="H15" s="124" t="s">
        <v>95</v>
      </c>
      <c r="I15" s="123"/>
      <c r="J15" s="125" t="s">
        <v>66</v>
      </c>
      <c r="K15" s="125">
        <v>7</v>
      </c>
      <c r="L15" s="124"/>
      <c r="M15" s="126">
        <v>1</v>
      </c>
      <c r="N15" s="127"/>
      <c r="O15" s="127"/>
      <c r="P15" s="127"/>
      <c r="Q15" s="155" t="s">
        <v>145</v>
      </c>
      <c r="R15" s="155"/>
      <c r="S15" s="155" t="s">
        <v>146</v>
      </c>
      <c r="T15" s="155"/>
      <c r="U15" s="155" t="s">
        <v>146</v>
      </c>
      <c r="V15" s="128">
        <v>0</v>
      </c>
      <c r="W15" s="122" t="s">
        <v>96</v>
      </c>
      <c r="X15" s="106">
        <v>5000</v>
      </c>
      <c r="Y15" s="23"/>
      <c r="Z15" s="23"/>
      <c r="AA15" s="23"/>
      <c r="AB15" s="23"/>
      <c r="AC15" s="23"/>
      <c r="AD15" s="23"/>
      <c r="AE15" s="23"/>
      <c r="AF15" s="23"/>
    </row>
    <row r="16" spans="1:32" s="119" customFormat="1" ht="15" customHeight="1" x14ac:dyDescent="0.2">
      <c r="A16" s="22"/>
      <c r="B16" s="129" t="s">
        <v>97</v>
      </c>
      <c r="C16" s="130" t="s">
        <v>98</v>
      </c>
      <c r="D16" s="129" t="s">
        <v>99</v>
      </c>
      <c r="E16" s="131" t="s">
        <v>72</v>
      </c>
      <c r="F16" s="37"/>
      <c r="G16" s="132">
        <v>1</v>
      </c>
      <c r="H16" s="132"/>
      <c r="I16" s="132"/>
      <c r="J16" s="133" t="s">
        <v>100</v>
      </c>
      <c r="K16" s="133">
        <v>7</v>
      </c>
      <c r="L16" s="134"/>
      <c r="M16" s="134">
        <v>1</v>
      </c>
      <c r="N16" s="133"/>
      <c r="O16" s="134"/>
      <c r="P16" s="134"/>
      <c r="Q16" s="133" t="s">
        <v>147</v>
      </c>
      <c r="R16" s="133" t="s">
        <v>146</v>
      </c>
      <c r="S16" s="133"/>
      <c r="T16" s="133" t="s">
        <v>145</v>
      </c>
      <c r="U16" s="133" t="s">
        <v>67</v>
      </c>
      <c r="V16" s="135">
        <v>0</v>
      </c>
      <c r="W16" s="131" t="s">
        <v>101</v>
      </c>
      <c r="X16" s="30">
        <v>1480</v>
      </c>
      <c r="Y16" s="23"/>
      <c r="Z16" s="23"/>
      <c r="AA16" s="23"/>
      <c r="AB16" s="23"/>
      <c r="AC16" s="23"/>
      <c r="AD16" s="23"/>
      <c r="AE16" s="23"/>
      <c r="AF16" s="23"/>
    </row>
    <row r="17" spans="1:32" s="119" customFormat="1" ht="15" customHeight="1" x14ac:dyDescent="0.2">
      <c r="A17" s="22"/>
      <c r="B17" s="129" t="s">
        <v>102</v>
      </c>
      <c r="C17" s="130" t="s">
        <v>103</v>
      </c>
      <c r="D17" s="129" t="s">
        <v>99</v>
      </c>
      <c r="E17" s="131" t="s">
        <v>72</v>
      </c>
      <c r="F17" s="37"/>
      <c r="G17" s="132"/>
      <c r="H17" s="132"/>
      <c r="I17" s="132">
        <v>1</v>
      </c>
      <c r="J17" s="133" t="s">
        <v>100</v>
      </c>
      <c r="K17" s="133">
        <v>5</v>
      </c>
      <c r="L17" s="134" t="s">
        <v>77</v>
      </c>
      <c r="M17" s="134">
        <v>1</v>
      </c>
      <c r="N17" s="133"/>
      <c r="O17" s="134">
        <v>1</v>
      </c>
      <c r="P17" s="134"/>
      <c r="Q17" s="133" t="s">
        <v>148</v>
      </c>
      <c r="R17" s="133" t="s">
        <v>146</v>
      </c>
      <c r="S17" s="133" t="s">
        <v>146</v>
      </c>
      <c r="T17" s="133" t="s">
        <v>149</v>
      </c>
      <c r="U17" s="133" t="s">
        <v>150</v>
      </c>
      <c r="V17" s="135">
        <v>0.375</v>
      </c>
      <c r="W17" s="131" t="s">
        <v>104</v>
      </c>
      <c r="X17" s="30">
        <v>1900</v>
      </c>
      <c r="Y17" s="23"/>
      <c r="Z17" s="23"/>
      <c r="AA17" s="23"/>
      <c r="AB17" s="23"/>
      <c r="AC17" s="23"/>
      <c r="AD17" s="23"/>
      <c r="AE17" s="23"/>
      <c r="AF17" s="23"/>
    </row>
    <row r="18" spans="1:32" s="119" customFormat="1" ht="15" customHeight="1" x14ac:dyDescent="0.2">
      <c r="A18" s="7"/>
      <c r="B18" s="21" t="s">
        <v>7</v>
      </c>
      <c r="C18" s="16"/>
      <c r="D18" s="15"/>
      <c r="E18" s="81"/>
      <c r="F18" s="37"/>
      <c r="G18" s="136">
        <f t="shared" ref="G18:I18" si="4">SUM(G15:G17)</f>
        <v>1</v>
      </c>
      <c r="H18" s="136">
        <f t="shared" si="4"/>
        <v>0</v>
      </c>
      <c r="I18" s="136">
        <f t="shared" si="4"/>
        <v>1</v>
      </c>
      <c r="J18" s="16"/>
      <c r="K18" s="16"/>
      <c r="L18" s="16"/>
      <c r="M18" s="136">
        <f t="shared" ref="M18:O18" si="5">SUM(M15:M17)</f>
        <v>3</v>
      </c>
      <c r="N18" s="136"/>
      <c r="O18" s="136">
        <f t="shared" si="5"/>
        <v>1</v>
      </c>
      <c r="P18" s="136"/>
      <c r="Q18" s="65" t="s">
        <v>152</v>
      </c>
      <c r="R18" s="65" t="s">
        <v>145</v>
      </c>
      <c r="S18" s="65" t="s">
        <v>145</v>
      </c>
      <c r="T18" s="65" t="s">
        <v>60</v>
      </c>
      <c r="U18" s="65" t="s">
        <v>151</v>
      </c>
      <c r="V18" s="32">
        <v>0.188</v>
      </c>
      <c r="W18" s="82"/>
      <c r="X18" s="65"/>
      <c r="Y18" s="23"/>
      <c r="Z18" s="23"/>
      <c r="AA18" s="23"/>
      <c r="AB18" s="23"/>
      <c r="AC18" s="23"/>
      <c r="AD18" s="23"/>
      <c r="AE18" s="23"/>
      <c r="AF18" s="23"/>
    </row>
    <row r="19" spans="1:32" x14ac:dyDescent="0.25">
      <c r="A19" s="22"/>
      <c r="B19" s="137" t="s">
        <v>105</v>
      </c>
      <c r="C19" s="138" t="s">
        <v>106</v>
      </c>
      <c r="D19" s="139"/>
      <c r="E19" s="140"/>
      <c r="F19" s="141"/>
      <c r="G19" s="142"/>
      <c r="H19" s="140"/>
      <c r="I19" s="143"/>
      <c r="J19" s="140"/>
      <c r="K19" s="140"/>
      <c r="L19" s="140"/>
      <c r="M19" s="140"/>
      <c r="N19" s="140"/>
      <c r="O19" s="140"/>
      <c r="P19" s="140"/>
      <c r="Q19" s="163"/>
      <c r="R19" s="164"/>
      <c r="S19" s="163"/>
      <c r="T19" s="163"/>
      <c r="U19" s="163"/>
      <c r="V19" s="140"/>
      <c r="W19" s="138"/>
      <c r="X19" s="144"/>
      <c r="Y19" s="63"/>
      <c r="Z19" s="63"/>
      <c r="AA19" s="63"/>
      <c r="AB19" s="63"/>
      <c r="AC19" s="63"/>
      <c r="AD19" s="63"/>
    </row>
    <row r="20" spans="1:32" x14ac:dyDescent="0.25">
      <c r="A20" s="22"/>
      <c r="B20" s="145"/>
      <c r="C20" s="83"/>
      <c r="D20" s="84"/>
      <c r="E20" s="86"/>
      <c r="F20" s="86"/>
      <c r="G20" s="83"/>
      <c r="H20" s="85"/>
      <c r="I20" s="85"/>
      <c r="J20" s="85"/>
      <c r="K20" s="85"/>
      <c r="L20" s="85"/>
      <c r="M20" s="83"/>
      <c r="N20" s="85"/>
      <c r="O20" s="85"/>
      <c r="P20" s="85"/>
      <c r="Q20" s="160"/>
      <c r="R20" s="161"/>
      <c r="S20" s="160"/>
      <c r="T20" s="160"/>
      <c r="U20" s="160"/>
      <c r="V20" s="85"/>
      <c r="W20" s="83"/>
      <c r="X20" s="87"/>
      <c r="Y20" s="63"/>
      <c r="Z20" s="63"/>
      <c r="AA20" s="63"/>
      <c r="AB20" s="63"/>
      <c r="AC20" s="63"/>
      <c r="AD20" s="63"/>
    </row>
    <row r="21" spans="1:32" s="119" customFormat="1" ht="15" customHeight="1" x14ac:dyDescent="0.25">
      <c r="A21" s="22"/>
      <c r="B21" s="57"/>
      <c r="C21" s="34"/>
      <c r="D21" s="57"/>
      <c r="E21" s="78"/>
      <c r="F21" s="29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165"/>
      <c r="R21" s="165"/>
      <c r="S21" s="165"/>
      <c r="T21" s="165"/>
      <c r="U21" s="165"/>
      <c r="V21" s="34"/>
      <c r="W21" s="57"/>
      <c r="X21" s="34"/>
      <c r="Y21" s="23"/>
      <c r="Z21" s="23"/>
      <c r="AA21" s="23"/>
      <c r="AB21" s="23"/>
      <c r="AC21" s="23"/>
      <c r="AD21" s="23"/>
      <c r="AE21" s="23"/>
      <c r="AF21" s="23"/>
    </row>
    <row r="22" spans="1:32" s="119" customFormat="1" ht="15" customHeight="1" x14ac:dyDescent="0.25">
      <c r="A22" s="22"/>
      <c r="B22" s="57"/>
      <c r="C22" s="34"/>
      <c r="D22" s="57"/>
      <c r="E22" s="78"/>
      <c r="F22" s="29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165"/>
      <c r="R22" s="165"/>
      <c r="S22" s="165"/>
      <c r="T22" s="165"/>
      <c r="U22" s="165"/>
      <c r="V22" s="34"/>
      <c r="W22" s="57"/>
      <c r="X22" s="34"/>
      <c r="Y22" s="23"/>
      <c r="Z22" s="23"/>
      <c r="AA22" s="23"/>
      <c r="AB22" s="23"/>
      <c r="AC22" s="23"/>
      <c r="AD22" s="23"/>
      <c r="AE22" s="23"/>
      <c r="AF22" s="23"/>
    </row>
    <row r="23" spans="1:32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165"/>
      <c r="R23" s="165"/>
      <c r="S23" s="165"/>
      <c r="T23" s="165"/>
      <c r="U23" s="165"/>
      <c r="V23" s="34"/>
      <c r="W23" s="57"/>
      <c r="X23" s="34"/>
      <c r="Y23" s="63"/>
      <c r="Z23" s="63"/>
      <c r="AA23" s="63"/>
      <c r="AB23" s="63"/>
      <c r="AC23" s="63"/>
      <c r="AD23" s="63"/>
    </row>
    <row r="24" spans="1:32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165"/>
      <c r="R24" s="165"/>
      <c r="S24" s="165"/>
      <c r="T24" s="165"/>
      <c r="U24" s="165"/>
      <c r="V24" s="34"/>
      <c r="W24" s="57"/>
      <c r="X24" s="34"/>
      <c r="Y24" s="63"/>
      <c r="Z24" s="63"/>
      <c r="AA24" s="63"/>
      <c r="AB24" s="63"/>
      <c r="AC24" s="63"/>
      <c r="AD24" s="63"/>
    </row>
    <row r="25" spans="1:32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165"/>
      <c r="R25" s="165"/>
      <c r="S25" s="165"/>
      <c r="T25" s="165"/>
      <c r="U25" s="165"/>
      <c r="V25" s="34"/>
      <c r="W25" s="57"/>
      <c r="X25" s="34"/>
      <c r="Y25" s="63"/>
      <c r="Z25" s="63"/>
      <c r="AA25" s="63"/>
      <c r="AB25" s="63"/>
      <c r="AC25" s="63"/>
      <c r="AD25" s="63"/>
    </row>
    <row r="26" spans="1:32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165"/>
      <c r="R26" s="165"/>
      <c r="S26" s="165"/>
      <c r="T26" s="165"/>
      <c r="U26" s="165"/>
      <c r="V26" s="34"/>
      <c r="W26" s="57"/>
      <c r="X26" s="34"/>
      <c r="Y26" s="63"/>
      <c r="Z26" s="63"/>
      <c r="AA26" s="63"/>
      <c r="AB26" s="63"/>
      <c r="AC26" s="63"/>
      <c r="AD26" s="63"/>
    </row>
    <row r="27" spans="1:32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165"/>
      <c r="R27" s="165"/>
      <c r="S27" s="165"/>
      <c r="T27" s="165"/>
      <c r="U27" s="165"/>
      <c r="V27" s="34"/>
      <c r="W27" s="57"/>
      <c r="X27" s="34"/>
      <c r="Y27" s="63"/>
      <c r="Z27" s="63"/>
      <c r="AA27" s="63"/>
      <c r="AB27" s="63"/>
      <c r="AC27" s="63"/>
      <c r="AD27" s="63"/>
    </row>
    <row r="28" spans="1:32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165"/>
      <c r="R28" s="165"/>
      <c r="S28" s="165"/>
      <c r="T28" s="165"/>
      <c r="U28" s="165"/>
      <c r="V28" s="34"/>
      <c r="W28" s="57"/>
      <c r="X28" s="34"/>
      <c r="Y28" s="63"/>
      <c r="Z28" s="63"/>
      <c r="AA28" s="63"/>
      <c r="AB28" s="63"/>
      <c r="AC28" s="63"/>
      <c r="AD28" s="63"/>
    </row>
    <row r="29" spans="1:32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165"/>
      <c r="R29" s="165"/>
      <c r="S29" s="165"/>
      <c r="T29" s="165"/>
      <c r="U29" s="165"/>
      <c r="V29" s="34"/>
      <c r="W29" s="57"/>
      <c r="X29" s="34"/>
      <c r="Y29" s="63"/>
      <c r="Z29" s="63"/>
      <c r="AA29" s="63"/>
      <c r="AB29" s="63"/>
      <c r="AC29" s="63"/>
      <c r="AD29" s="63"/>
    </row>
    <row r="30" spans="1:32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165"/>
      <c r="R30" s="165"/>
      <c r="S30" s="165"/>
      <c r="T30" s="165"/>
      <c r="U30" s="165"/>
      <c r="V30" s="34"/>
      <c r="W30" s="57"/>
      <c r="X30" s="34"/>
      <c r="Y30" s="63"/>
      <c r="Z30" s="63"/>
      <c r="AA30" s="63"/>
      <c r="AB30" s="63"/>
      <c r="AC30" s="63"/>
      <c r="AD30" s="63"/>
    </row>
    <row r="31" spans="1:32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165"/>
      <c r="R31" s="165"/>
      <c r="S31" s="165"/>
      <c r="T31" s="165"/>
      <c r="U31" s="165"/>
      <c r="V31" s="34"/>
      <c r="W31" s="57"/>
      <c r="X31" s="34"/>
      <c r="Y31" s="63"/>
      <c r="Z31" s="63"/>
      <c r="AA31" s="63"/>
      <c r="AB31" s="63"/>
      <c r="AC31" s="63"/>
      <c r="AD31" s="63"/>
    </row>
    <row r="32" spans="1:32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165"/>
      <c r="R32" s="165"/>
      <c r="S32" s="165"/>
      <c r="T32" s="165"/>
      <c r="U32" s="165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165"/>
      <c r="R33" s="165"/>
      <c r="S33" s="165"/>
      <c r="T33" s="165"/>
      <c r="U33" s="165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165"/>
      <c r="R34" s="165"/>
      <c r="S34" s="165"/>
      <c r="T34" s="165"/>
      <c r="U34" s="165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165"/>
      <c r="R35" s="165"/>
      <c r="S35" s="165"/>
      <c r="T35" s="165"/>
      <c r="U35" s="165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165"/>
      <c r="R36" s="165"/>
      <c r="S36" s="165"/>
      <c r="T36" s="165"/>
      <c r="U36" s="165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165"/>
      <c r="R37" s="165"/>
      <c r="S37" s="165"/>
      <c r="T37" s="165"/>
      <c r="U37" s="165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165"/>
      <c r="R38" s="165"/>
      <c r="S38" s="165"/>
      <c r="T38" s="165"/>
      <c r="U38" s="165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165"/>
      <c r="R39" s="165"/>
      <c r="S39" s="165"/>
      <c r="T39" s="165"/>
      <c r="U39" s="165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165"/>
      <c r="R40" s="165"/>
      <c r="S40" s="165"/>
      <c r="T40" s="165"/>
      <c r="U40" s="165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165"/>
      <c r="R41" s="165"/>
      <c r="S41" s="165"/>
      <c r="T41" s="165"/>
      <c r="U41" s="165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165"/>
      <c r="R42" s="165"/>
      <c r="S42" s="165"/>
      <c r="T42" s="165"/>
      <c r="U42" s="165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165"/>
      <c r="R43" s="165"/>
      <c r="S43" s="165"/>
      <c r="T43" s="165"/>
      <c r="U43" s="165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165"/>
      <c r="R44" s="165"/>
      <c r="S44" s="165"/>
      <c r="T44" s="165"/>
      <c r="U44" s="165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165"/>
      <c r="R45" s="165"/>
      <c r="S45" s="165"/>
      <c r="T45" s="165"/>
      <c r="U45" s="165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8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165"/>
      <c r="R46" s="165"/>
      <c r="S46" s="165"/>
      <c r="T46" s="165"/>
      <c r="U46" s="165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8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165"/>
      <c r="R47" s="165"/>
      <c r="S47" s="165"/>
      <c r="T47" s="165"/>
      <c r="U47" s="165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78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165"/>
      <c r="R48" s="165"/>
      <c r="S48" s="165"/>
      <c r="T48" s="165"/>
      <c r="U48" s="165"/>
      <c r="V48" s="34"/>
      <c r="W48" s="57"/>
      <c r="X48" s="34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78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165"/>
      <c r="R49" s="165"/>
      <c r="S49" s="165"/>
      <c r="T49" s="165"/>
      <c r="U49" s="165"/>
      <c r="V49" s="34"/>
      <c r="W49" s="57"/>
      <c r="X49" s="34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78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165"/>
      <c r="R50" s="165"/>
      <c r="S50" s="165"/>
      <c r="T50" s="165"/>
      <c r="U50" s="165"/>
      <c r="V50" s="34"/>
      <c r="W50" s="57"/>
      <c r="X50" s="34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78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165"/>
      <c r="R51" s="165"/>
      <c r="S51" s="165"/>
      <c r="T51" s="165"/>
      <c r="U51" s="165"/>
      <c r="V51" s="34"/>
      <c r="W51" s="57"/>
      <c r="X51" s="34"/>
      <c r="Y51" s="63"/>
      <c r="Z51" s="63"/>
      <c r="AA51" s="63"/>
      <c r="AB51" s="63"/>
      <c r="AC51" s="63"/>
      <c r="AD51" s="63"/>
    </row>
    <row r="52" spans="1:30" x14ac:dyDescent="0.25">
      <c r="A52" s="22"/>
      <c r="B52" s="57"/>
      <c r="C52" s="34"/>
      <c r="D52" s="57"/>
      <c r="E52" s="78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165"/>
      <c r="R52" s="165"/>
      <c r="S52" s="165"/>
      <c r="T52" s="165"/>
      <c r="U52" s="165"/>
      <c r="V52" s="34"/>
      <c r="W52" s="57"/>
      <c r="X52" s="34"/>
      <c r="Y52" s="63"/>
      <c r="Z52" s="63"/>
      <c r="AA52" s="63"/>
      <c r="AB52" s="63"/>
      <c r="AC52" s="63"/>
      <c r="AD52" s="63"/>
    </row>
    <row r="53" spans="1:30" x14ac:dyDescent="0.25">
      <c r="A53" s="22"/>
      <c r="B53" s="57"/>
      <c r="C53" s="34"/>
      <c r="D53" s="57"/>
      <c r="E53" s="78"/>
      <c r="G53" s="34"/>
      <c r="H53" s="37"/>
      <c r="I53" s="34"/>
      <c r="J53" s="23"/>
      <c r="K53" s="23"/>
      <c r="L53" s="23"/>
      <c r="M53" s="34"/>
      <c r="N53" s="34"/>
      <c r="O53" s="34"/>
      <c r="P53" s="34"/>
      <c r="Q53" s="165"/>
      <c r="R53" s="165"/>
      <c r="S53" s="165"/>
      <c r="T53" s="165"/>
      <c r="U53" s="165"/>
      <c r="V53" s="34"/>
      <c r="W53" s="57"/>
      <c r="X53" s="34"/>
      <c r="Y53" s="63"/>
      <c r="Z53" s="63"/>
      <c r="AA53" s="63"/>
      <c r="AB53" s="63"/>
      <c r="AC53" s="63"/>
      <c r="AD53" s="63"/>
    </row>
    <row r="54" spans="1:30" x14ac:dyDescent="0.25">
      <c r="A54" s="22"/>
      <c r="B54" s="57"/>
      <c r="C54" s="34"/>
      <c r="D54" s="57"/>
      <c r="E54" s="78"/>
      <c r="G54" s="34"/>
      <c r="H54" s="37"/>
      <c r="I54" s="34"/>
      <c r="J54" s="23"/>
      <c r="K54" s="23"/>
      <c r="L54" s="23"/>
      <c r="M54" s="34"/>
      <c r="N54" s="34"/>
      <c r="O54" s="34"/>
      <c r="P54" s="34"/>
      <c r="Q54" s="165"/>
      <c r="R54" s="165"/>
      <c r="S54" s="165"/>
      <c r="T54" s="165"/>
      <c r="U54" s="165"/>
      <c r="V54" s="34"/>
      <c r="W54" s="57"/>
      <c r="X54" s="34"/>
      <c r="Y54" s="63"/>
      <c r="Z54" s="63"/>
      <c r="AA54" s="63"/>
      <c r="AB54" s="63"/>
      <c r="AC54" s="63"/>
      <c r="AD54" s="63"/>
    </row>
    <row r="55" spans="1:30" x14ac:dyDescent="0.25">
      <c r="A55" s="22"/>
      <c r="B55" s="57"/>
      <c r="C55" s="34"/>
      <c r="D55" s="57"/>
      <c r="E55" s="78"/>
      <c r="G55" s="34"/>
      <c r="H55" s="37"/>
      <c r="I55" s="34"/>
      <c r="J55" s="23"/>
      <c r="K55" s="23"/>
      <c r="L55" s="23"/>
      <c r="M55" s="34"/>
      <c r="N55" s="34"/>
      <c r="O55" s="34"/>
      <c r="P55" s="34"/>
      <c r="Q55" s="165"/>
      <c r="R55" s="165"/>
      <c r="S55" s="165"/>
      <c r="T55" s="165"/>
      <c r="U55" s="165"/>
      <c r="V55" s="34"/>
      <c r="W55" s="57"/>
      <c r="X55" s="34"/>
      <c r="Y55" s="63"/>
      <c r="Z55" s="63"/>
      <c r="AA55" s="63"/>
      <c r="AB55" s="63"/>
      <c r="AC55" s="63"/>
      <c r="AD55" s="63"/>
    </row>
    <row r="56" spans="1:30" x14ac:dyDescent="0.25">
      <c r="A56" s="22"/>
      <c r="B56" s="57"/>
      <c r="C56" s="34"/>
      <c r="D56" s="57"/>
      <c r="E56" s="78"/>
      <c r="G56" s="34"/>
      <c r="H56" s="37"/>
      <c r="I56" s="34"/>
      <c r="J56" s="23"/>
      <c r="K56" s="23"/>
      <c r="L56" s="23"/>
      <c r="M56" s="34"/>
      <c r="N56" s="34"/>
      <c r="O56" s="34"/>
      <c r="P56" s="34"/>
      <c r="Q56" s="165"/>
      <c r="R56" s="165"/>
      <c r="S56" s="165"/>
      <c r="T56" s="165"/>
      <c r="U56" s="165"/>
      <c r="V56" s="34"/>
      <c r="W56" s="57"/>
      <c r="X56" s="34"/>
      <c r="Y56" s="63"/>
      <c r="Z56" s="63"/>
      <c r="AA56" s="63"/>
      <c r="AB56" s="63"/>
      <c r="AC56" s="63"/>
      <c r="AD56" s="63"/>
    </row>
    <row r="57" spans="1:30" x14ac:dyDescent="0.25">
      <c r="A57" s="22"/>
      <c r="B57" s="57"/>
      <c r="C57" s="34"/>
      <c r="D57" s="57"/>
      <c r="E57" s="57"/>
      <c r="F57" s="23"/>
      <c r="G57" s="34"/>
      <c r="H57" s="37"/>
      <c r="I57" s="34"/>
      <c r="J57" s="23"/>
      <c r="K57" s="23"/>
      <c r="L57" s="23"/>
      <c r="M57" s="23"/>
      <c r="N57" s="56"/>
      <c r="O57" s="56"/>
      <c r="P57" s="23"/>
      <c r="Q57" s="166"/>
      <c r="R57" s="166"/>
      <c r="S57" s="166"/>
      <c r="T57" s="166"/>
      <c r="U57" s="166"/>
      <c r="V57" s="23"/>
      <c r="W57" s="57"/>
      <c r="X57" s="23"/>
      <c r="Y57" s="63"/>
      <c r="Z57" s="63"/>
      <c r="AA57" s="63"/>
      <c r="AB57" s="63"/>
      <c r="AC57" s="63"/>
      <c r="AD57" s="63"/>
    </row>
    <row r="58" spans="1:30" x14ac:dyDescent="0.25">
      <c r="A58" s="22"/>
      <c r="B58" s="57"/>
      <c r="C58" s="34"/>
      <c r="D58" s="57"/>
      <c r="E58" s="57"/>
      <c r="F58" s="23"/>
      <c r="G58" s="34"/>
      <c r="H58" s="37"/>
      <c r="I58" s="34"/>
      <c r="J58" s="23"/>
      <c r="K58" s="23"/>
      <c r="L58" s="23"/>
      <c r="M58" s="23"/>
      <c r="N58" s="56"/>
      <c r="O58" s="56"/>
      <c r="P58" s="23"/>
      <c r="Q58" s="166"/>
      <c r="R58" s="166"/>
      <c r="S58" s="166"/>
      <c r="T58" s="166"/>
      <c r="U58" s="166"/>
      <c r="V58" s="23"/>
      <c r="W58" s="57"/>
      <c r="X58" s="23"/>
      <c r="Y58" s="63"/>
      <c r="Z58" s="63"/>
      <c r="AA58" s="63"/>
      <c r="AB58" s="63"/>
      <c r="AC58" s="63"/>
      <c r="AD58" s="63"/>
    </row>
    <row r="59" spans="1:30" x14ac:dyDescent="0.25">
      <c r="A59" s="22"/>
      <c r="B59" s="57"/>
      <c r="C59" s="34"/>
      <c r="D59" s="57"/>
      <c r="E59" s="57"/>
      <c r="F59" s="23"/>
      <c r="G59" s="34"/>
      <c r="H59" s="37"/>
      <c r="I59" s="34"/>
      <c r="J59" s="23"/>
      <c r="K59" s="23"/>
      <c r="L59" s="23"/>
      <c r="M59" s="23"/>
      <c r="N59" s="56"/>
      <c r="O59" s="56"/>
      <c r="P59" s="23"/>
      <c r="Q59" s="166"/>
      <c r="R59" s="166"/>
      <c r="S59" s="166"/>
      <c r="T59" s="166"/>
      <c r="U59" s="166"/>
      <c r="V59" s="23"/>
      <c r="W59" s="57"/>
      <c r="X59" s="23"/>
      <c r="Y59" s="63"/>
      <c r="Z59" s="63"/>
      <c r="AA59" s="63"/>
      <c r="AB59" s="63"/>
      <c r="AC59" s="63"/>
      <c r="AD59" s="63"/>
    </row>
    <row r="60" spans="1:30" x14ac:dyDescent="0.25">
      <c r="A60" s="22"/>
      <c r="B60" s="57"/>
      <c r="C60" s="34"/>
      <c r="D60" s="57"/>
      <c r="E60" s="57"/>
      <c r="F60" s="23"/>
      <c r="G60" s="34"/>
      <c r="H60" s="37"/>
      <c r="I60" s="34"/>
      <c r="J60" s="23"/>
      <c r="K60" s="23"/>
      <c r="L60" s="23"/>
      <c r="M60" s="23"/>
      <c r="N60" s="56"/>
      <c r="O60" s="56"/>
      <c r="P60" s="23"/>
      <c r="Q60" s="166"/>
      <c r="R60" s="166"/>
      <c r="S60" s="166"/>
      <c r="T60" s="166"/>
      <c r="U60" s="166"/>
      <c r="V60" s="23"/>
      <c r="W60" s="57"/>
      <c r="X60" s="23"/>
      <c r="Y60" s="63"/>
      <c r="Z60" s="63"/>
      <c r="AA60" s="63"/>
      <c r="AB60" s="63"/>
      <c r="AC60" s="63"/>
      <c r="AD60" s="63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68"/>
      <c r="R72" s="168"/>
      <c r="S72" s="168"/>
      <c r="T72" s="168"/>
      <c r="U72" s="168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68"/>
      <c r="R73" s="168"/>
      <c r="S73" s="168"/>
      <c r="T73" s="168"/>
      <c r="U73" s="168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68"/>
      <c r="R74" s="168"/>
      <c r="S74" s="168"/>
      <c r="T74" s="168"/>
      <c r="U74" s="168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68"/>
      <c r="R75" s="168"/>
      <c r="S75" s="168"/>
      <c r="T75" s="168"/>
      <c r="U75" s="168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68"/>
      <c r="R76" s="168"/>
      <c r="S76" s="168"/>
      <c r="T76" s="168"/>
      <c r="U76" s="168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68"/>
      <c r="R77" s="168"/>
      <c r="S77" s="168"/>
      <c r="T77" s="168"/>
      <c r="U77" s="168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68"/>
      <c r="R78" s="168"/>
      <c r="S78" s="168"/>
      <c r="T78" s="168"/>
      <c r="U78" s="16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68"/>
      <c r="R79" s="168"/>
      <c r="S79" s="168"/>
      <c r="T79" s="168"/>
      <c r="U79" s="168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68"/>
      <c r="R80" s="168"/>
      <c r="S80" s="168"/>
      <c r="T80" s="168"/>
      <c r="U80" s="168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68"/>
      <c r="R81" s="168"/>
      <c r="S81" s="168"/>
      <c r="T81" s="168"/>
      <c r="U81" s="168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68"/>
      <c r="R82" s="168"/>
      <c r="S82" s="168"/>
      <c r="T82" s="168"/>
      <c r="U82" s="168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8"/>
      <c r="R83" s="168"/>
      <c r="S83" s="168"/>
      <c r="T83" s="168"/>
      <c r="U83" s="168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8"/>
      <c r="R84" s="168"/>
      <c r="S84" s="168"/>
      <c r="T84" s="168"/>
      <c r="U84" s="168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8"/>
      <c r="R85" s="168"/>
      <c r="S85" s="168"/>
      <c r="T85" s="168"/>
      <c r="U85" s="168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8"/>
      <c r="R86" s="168"/>
      <c r="S86" s="168"/>
      <c r="T86" s="168"/>
      <c r="U86" s="168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8"/>
      <c r="R87" s="168"/>
      <c r="S87" s="168"/>
      <c r="T87" s="168"/>
      <c r="U87" s="168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8"/>
      <c r="R88" s="168"/>
      <c r="S88" s="168"/>
      <c r="T88" s="168"/>
      <c r="U88" s="16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8"/>
      <c r="R89" s="168"/>
      <c r="S89" s="168"/>
      <c r="T89" s="168"/>
      <c r="U89" s="168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8"/>
      <c r="R90" s="168"/>
      <c r="S90" s="168"/>
      <c r="T90" s="168"/>
      <c r="U90" s="168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8"/>
      <c r="R91" s="168"/>
      <c r="S91" s="168"/>
      <c r="T91" s="168"/>
      <c r="U91" s="168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8"/>
      <c r="R92" s="168"/>
      <c r="S92" s="168"/>
      <c r="T92" s="168"/>
      <c r="U92" s="168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8"/>
      <c r="R93" s="168"/>
      <c r="S93" s="168"/>
      <c r="T93" s="168"/>
      <c r="U93" s="168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8"/>
      <c r="R94" s="168"/>
      <c r="S94" s="168"/>
      <c r="T94" s="168"/>
      <c r="U94" s="168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8"/>
      <c r="R95" s="168"/>
      <c r="S95" s="168"/>
      <c r="T95" s="168"/>
      <c r="U95" s="168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8"/>
      <c r="R96" s="168"/>
      <c r="S96" s="168"/>
      <c r="T96" s="168"/>
      <c r="U96" s="168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8"/>
      <c r="R97" s="168"/>
      <c r="S97" s="168"/>
      <c r="T97" s="168"/>
      <c r="U97" s="168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8"/>
      <c r="R98" s="168"/>
      <c r="S98" s="168"/>
      <c r="T98" s="168"/>
      <c r="U98" s="16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8"/>
      <c r="R99" s="168"/>
      <c r="S99" s="168"/>
      <c r="T99" s="168"/>
      <c r="U99" s="168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8"/>
      <c r="R100" s="168"/>
      <c r="S100" s="168"/>
      <c r="T100" s="168"/>
      <c r="U100" s="168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8"/>
      <c r="R101" s="168"/>
      <c r="S101" s="168"/>
      <c r="T101" s="168"/>
      <c r="U101" s="168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8"/>
      <c r="R102" s="168"/>
      <c r="S102" s="168"/>
      <c r="T102" s="168"/>
      <c r="U102" s="168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8"/>
      <c r="R103" s="168"/>
      <c r="S103" s="168"/>
      <c r="T103" s="168"/>
      <c r="U103" s="168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8"/>
      <c r="R104" s="168"/>
      <c r="S104" s="168"/>
      <c r="T104" s="168"/>
      <c r="U104" s="168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8"/>
      <c r="R105" s="168"/>
      <c r="S105" s="168"/>
      <c r="T105" s="168"/>
      <c r="U105" s="168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8"/>
      <c r="R106" s="168"/>
      <c r="S106" s="168"/>
      <c r="T106" s="168"/>
      <c r="U106" s="168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8"/>
      <c r="R107" s="168"/>
      <c r="S107" s="168"/>
      <c r="T107" s="168"/>
      <c r="U107" s="168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8"/>
      <c r="R108" s="168"/>
      <c r="S108" s="168"/>
      <c r="T108" s="168"/>
      <c r="U108" s="16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8"/>
      <c r="R109" s="168"/>
      <c r="S109" s="168"/>
      <c r="T109" s="168"/>
      <c r="U109" s="168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8"/>
      <c r="R110" s="168"/>
      <c r="S110" s="168"/>
      <c r="T110" s="168"/>
      <c r="U110" s="168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8"/>
      <c r="R111" s="168"/>
      <c r="S111" s="168"/>
      <c r="T111" s="168"/>
      <c r="U111" s="168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8"/>
      <c r="R112" s="168"/>
      <c r="S112" s="168"/>
      <c r="T112" s="168"/>
      <c r="U112" s="168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8"/>
      <c r="R113" s="168"/>
      <c r="S113" s="168"/>
      <c r="T113" s="168"/>
      <c r="U113" s="168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8"/>
      <c r="R114" s="168"/>
      <c r="S114" s="168"/>
      <c r="T114" s="168"/>
      <c r="U114" s="168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8"/>
      <c r="R115" s="168"/>
      <c r="S115" s="168"/>
      <c r="T115" s="168"/>
      <c r="U115" s="168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8"/>
      <c r="R116" s="168"/>
      <c r="S116" s="168"/>
      <c r="T116" s="168"/>
      <c r="U116" s="168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8"/>
      <c r="R117" s="168"/>
      <c r="S117" s="168"/>
      <c r="T117" s="168"/>
      <c r="U117" s="168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8"/>
      <c r="R118" s="168"/>
      <c r="S118" s="168"/>
      <c r="T118" s="168"/>
      <c r="U118" s="16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8"/>
      <c r="R119" s="168"/>
      <c r="S119" s="168"/>
      <c r="T119" s="168"/>
      <c r="U119" s="168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8"/>
      <c r="R120" s="168"/>
      <c r="S120" s="168"/>
      <c r="T120" s="168"/>
      <c r="U120" s="168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8"/>
      <c r="R121" s="168"/>
      <c r="S121" s="168"/>
      <c r="T121" s="168"/>
      <c r="U121" s="168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8"/>
      <c r="R122" s="168"/>
      <c r="S122" s="168"/>
      <c r="T122" s="168"/>
      <c r="U122" s="168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8"/>
      <c r="R123" s="168"/>
      <c r="S123" s="168"/>
      <c r="T123" s="168"/>
      <c r="U123" s="168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8"/>
      <c r="R124" s="168"/>
      <c r="S124" s="168"/>
      <c r="T124" s="168"/>
      <c r="U124" s="168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8"/>
      <c r="R125" s="168"/>
      <c r="S125" s="168"/>
      <c r="T125" s="168"/>
      <c r="U125" s="168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8"/>
      <c r="R126" s="168"/>
      <c r="S126" s="168"/>
      <c r="T126" s="168"/>
      <c r="U126" s="168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8"/>
      <c r="R127" s="168"/>
      <c r="S127" s="168"/>
      <c r="T127" s="168"/>
      <c r="U127" s="168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8"/>
      <c r="R128" s="168"/>
      <c r="S128" s="168"/>
      <c r="T128" s="168"/>
      <c r="U128" s="16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8"/>
      <c r="R129" s="168"/>
      <c r="S129" s="168"/>
      <c r="T129" s="168"/>
      <c r="U129" s="168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8"/>
      <c r="R130" s="168"/>
      <c r="S130" s="168"/>
      <c r="T130" s="168"/>
      <c r="U130" s="168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8"/>
      <c r="R131" s="168"/>
      <c r="S131" s="168"/>
      <c r="T131" s="168"/>
      <c r="U131" s="168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8"/>
      <c r="R132" s="168"/>
      <c r="S132" s="168"/>
      <c r="T132" s="168"/>
      <c r="U132" s="168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8"/>
      <c r="R133" s="168"/>
      <c r="S133" s="168"/>
      <c r="T133" s="168"/>
      <c r="U133" s="168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8"/>
      <c r="R134" s="168"/>
      <c r="S134" s="168"/>
      <c r="T134" s="168"/>
      <c r="U134" s="168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8"/>
      <c r="R135" s="168"/>
      <c r="S135" s="168"/>
      <c r="T135" s="168"/>
      <c r="U135" s="168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8"/>
      <c r="R136" s="168"/>
      <c r="S136" s="168"/>
      <c r="T136" s="168"/>
      <c r="U136" s="168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8"/>
      <c r="R137" s="168"/>
      <c r="S137" s="168"/>
      <c r="T137" s="168"/>
      <c r="U137" s="168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8"/>
      <c r="R138" s="168"/>
      <c r="S138" s="168"/>
      <c r="T138" s="168"/>
      <c r="U138" s="16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8"/>
      <c r="R139" s="168"/>
      <c r="S139" s="168"/>
      <c r="T139" s="168"/>
      <c r="U139" s="168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8"/>
      <c r="R140" s="168"/>
      <c r="S140" s="168"/>
      <c r="T140" s="168"/>
      <c r="U140" s="168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8"/>
      <c r="R141" s="168"/>
      <c r="S141" s="168"/>
      <c r="T141" s="168"/>
      <c r="U141" s="168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8"/>
      <c r="R142" s="168"/>
      <c r="S142" s="168"/>
      <c r="T142" s="168"/>
      <c r="U142" s="168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8"/>
      <c r="R143" s="168"/>
      <c r="S143" s="168"/>
      <c r="T143" s="168"/>
      <c r="U143" s="168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8"/>
      <c r="R144" s="168"/>
      <c r="S144" s="168"/>
      <c r="T144" s="168"/>
      <c r="U144" s="168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8"/>
      <c r="R145" s="168"/>
      <c r="S145" s="168"/>
      <c r="T145" s="168"/>
      <c r="U145" s="168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8"/>
      <c r="R146" s="168"/>
      <c r="S146" s="168"/>
      <c r="T146" s="168"/>
      <c r="U146" s="168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8"/>
      <c r="R147" s="168"/>
      <c r="S147" s="168"/>
      <c r="T147" s="168"/>
      <c r="U147" s="168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8"/>
      <c r="R148" s="168"/>
      <c r="S148" s="168"/>
      <c r="T148" s="168"/>
      <c r="U148" s="16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8"/>
      <c r="R149" s="168"/>
      <c r="S149" s="168"/>
      <c r="T149" s="168"/>
      <c r="U149" s="168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8"/>
      <c r="R150" s="168"/>
      <c r="S150" s="168"/>
      <c r="T150" s="168"/>
      <c r="U150" s="168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8"/>
      <c r="R151" s="168"/>
      <c r="S151" s="168"/>
      <c r="T151" s="168"/>
      <c r="U151" s="168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8"/>
      <c r="R152" s="168"/>
      <c r="S152" s="168"/>
      <c r="T152" s="168"/>
      <c r="U152" s="168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8"/>
      <c r="R153" s="168"/>
      <c r="S153" s="168"/>
      <c r="T153" s="168"/>
      <c r="U153" s="168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8"/>
      <c r="R154" s="168"/>
      <c r="S154" s="168"/>
      <c r="T154" s="168"/>
      <c r="U154" s="168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8"/>
      <c r="R155" s="168"/>
      <c r="S155" s="168"/>
      <c r="T155" s="168"/>
      <c r="U155" s="168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8"/>
      <c r="R156" s="168"/>
      <c r="S156" s="168"/>
      <c r="T156" s="168"/>
      <c r="U156" s="168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8"/>
      <c r="R157" s="168"/>
      <c r="S157" s="168"/>
      <c r="T157" s="168"/>
      <c r="U157" s="168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8"/>
      <c r="R158" s="168"/>
      <c r="S158" s="168"/>
      <c r="T158" s="168"/>
      <c r="U158" s="16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8"/>
      <c r="R159" s="168"/>
      <c r="S159" s="168"/>
      <c r="T159" s="168"/>
      <c r="U159" s="168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8"/>
      <c r="R160" s="168"/>
      <c r="S160" s="168"/>
      <c r="T160" s="168"/>
      <c r="U160" s="168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8"/>
      <c r="R161" s="168"/>
      <c r="S161" s="168"/>
      <c r="T161" s="168"/>
      <c r="U161" s="168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8"/>
      <c r="R162" s="168"/>
      <c r="S162" s="168"/>
      <c r="T162" s="168"/>
      <c r="U162" s="168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8"/>
      <c r="R163" s="168"/>
      <c r="S163" s="168"/>
      <c r="T163" s="168"/>
      <c r="U163" s="168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8"/>
      <c r="R164" s="168"/>
      <c r="S164" s="168"/>
      <c r="T164" s="168"/>
      <c r="U164" s="168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8"/>
      <c r="R165" s="168"/>
      <c r="S165" s="168"/>
      <c r="T165" s="168"/>
      <c r="U165" s="168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8"/>
      <c r="R166" s="168"/>
      <c r="S166" s="168"/>
      <c r="T166" s="168"/>
      <c r="U166" s="168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8"/>
      <c r="R167" s="168"/>
      <c r="S167" s="168"/>
      <c r="T167" s="168"/>
      <c r="U167" s="168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8"/>
      <c r="R168" s="168"/>
      <c r="S168" s="168"/>
      <c r="T168" s="168"/>
      <c r="U168" s="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8"/>
      <c r="R169" s="168"/>
      <c r="S169" s="168"/>
      <c r="T169" s="168"/>
      <c r="U169" s="168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8"/>
      <c r="R170" s="168"/>
      <c r="S170" s="168"/>
      <c r="T170" s="168"/>
      <c r="U170" s="168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8"/>
      <c r="R171" s="168"/>
      <c r="S171" s="168"/>
      <c r="T171" s="168"/>
      <c r="U171" s="168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8"/>
      <c r="R172" s="168"/>
      <c r="S172" s="168"/>
      <c r="T172" s="168"/>
      <c r="U172" s="168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8"/>
      <c r="R173" s="168"/>
      <c r="S173" s="168"/>
      <c r="T173" s="168"/>
      <c r="U173" s="168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8"/>
      <c r="R174" s="168"/>
      <c r="S174" s="168"/>
      <c r="T174" s="168"/>
      <c r="U174" s="168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68"/>
      <c r="R175" s="168"/>
      <c r="S175" s="168"/>
      <c r="T175" s="168"/>
      <c r="U175" s="168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68"/>
      <c r="R176" s="168"/>
      <c r="S176" s="168"/>
      <c r="T176" s="168"/>
      <c r="U176" s="168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68"/>
      <c r="R177" s="168"/>
      <c r="S177" s="168"/>
      <c r="T177" s="168"/>
      <c r="U177" s="168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68"/>
      <c r="R178" s="168"/>
      <c r="S178" s="168"/>
      <c r="T178" s="168"/>
      <c r="U178" s="16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68"/>
      <c r="R179" s="168"/>
      <c r="S179" s="168"/>
      <c r="T179" s="168"/>
      <c r="U179" s="168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68"/>
      <c r="R180" s="168"/>
      <c r="S180" s="168"/>
      <c r="T180" s="168"/>
      <c r="U180" s="168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2020-05-15T14:09:05Z</dcterms:modified>
</cp:coreProperties>
</file>