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3" i="1" l="1"/>
  <c r="J43" i="1"/>
  <c r="I43" i="1"/>
  <c r="H43" i="1"/>
  <c r="K42" i="1"/>
  <c r="J42" i="1"/>
  <c r="I42" i="1"/>
  <c r="H42" i="1"/>
  <c r="AN57" i="1" l="1"/>
  <c r="AM57" i="1"/>
  <c r="AN44" i="1"/>
  <c r="AN39" i="1"/>
  <c r="AN34" i="1"/>
  <c r="AM34" i="1"/>
  <c r="AH60" i="1" l="1"/>
  <c r="K58" i="1" l="1"/>
  <c r="J58" i="1"/>
  <c r="I58" i="1"/>
  <c r="H58" i="1"/>
  <c r="K41" i="1" l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65" i="1"/>
  <c r="J65" i="1"/>
  <c r="I65" i="1"/>
  <c r="H65" i="1"/>
  <c r="K64" i="1"/>
  <c r="J64" i="1"/>
  <c r="I64" i="1"/>
  <c r="H64" i="1"/>
  <c r="K63" i="1"/>
  <c r="J63" i="1"/>
  <c r="I63" i="1"/>
  <c r="H63" i="1"/>
  <c r="K62" i="1"/>
  <c r="J62" i="1"/>
  <c r="I62" i="1"/>
  <c r="H62" i="1"/>
  <c r="K61" i="1"/>
  <c r="J61" i="1"/>
  <c r="I61" i="1"/>
  <c r="H61" i="1"/>
  <c r="K60" i="1"/>
  <c r="J60" i="1"/>
  <c r="I60" i="1"/>
  <c r="H60" i="1"/>
  <c r="K59" i="1"/>
  <c r="J59" i="1"/>
  <c r="I59" i="1"/>
  <c r="H59" i="1"/>
  <c r="K57" i="1"/>
  <c r="J57" i="1"/>
  <c r="I57" i="1"/>
  <c r="H57" i="1"/>
  <c r="K56" i="1"/>
  <c r="J56" i="1"/>
  <c r="I56" i="1"/>
  <c r="H56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O11" i="4" l="1"/>
  <c r="N11" i="4"/>
  <c r="M11" i="4"/>
  <c r="L11" i="4"/>
  <c r="K12" i="4"/>
  <c r="F12" i="4"/>
  <c r="K11" i="4"/>
  <c r="AS8" i="4"/>
  <c r="AQ8" i="4"/>
  <c r="AR8" i="4" s="1"/>
  <c r="AP8" i="4"/>
  <c r="AO8" i="4"/>
  <c r="AN8" i="4"/>
  <c r="AM8" i="4"/>
  <c r="AG8" i="4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I8" i="4"/>
  <c r="I12" i="4" s="1"/>
  <c r="I14" i="4" s="1"/>
  <c r="H8" i="4"/>
  <c r="H12" i="4" s="1"/>
  <c r="G8" i="4"/>
  <c r="G12" i="4" s="1"/>
  <c r="G14" i="4" s="1"/>
  <c r="F8" i="4"/>
  <c r="E8" i="4"/>
  <c r="E12" i="4" s="1"/>
  <c r="E14" i="4" s="1"/>
  <c r="K13" i="4" l="1"/>
  <c r="F13" i="4"/>
  <c r="K14" i="4"/>
  <c r="J14" i="4" s="1"/>
  <c r="H13" i="4"/>
  <c r="M13" i="4" s="1"/>
  <c r="L13" i="4"/>
  <c r="O14" i="4"/>
  <c r="O13" i="4"/>
  <c r="J13" i="4"/>
  <c r="F14" i="4"/>
  <c r="AF8" i="4"/>
  <c r="U18" i="1"/>
  <c r="N13" i="4" l="1"/>
  <c r="H14" i="4"/>
  <c r="M14" i="4" s="1"/>
  <c r="L14" i="4"/>
  <c r="P16" i="3"/>
  <c r="M16" i="3"/>
  <c r="P7" i="3"/>
  <c r="M7" i="3"/>
  <c r="I7" i="3"/>
  <c r="N14" i="4" l="1"/>
  <c r="E24" i="1"/>
  <c r="Y18" i="1"/>
  <c r="I24" i="1" s="1"/>
  <c r="N24" i="1" s="1"/>
  <c r="Z18" i="1" s="1"/>
  <c r="X18" i="1"/>
  <c r="H24" i="1" s="1"/>
  <c r="W18" i="1"/>
  <c r="G24" i="1" s="1"/>
  <c r="V18" i="1"/>
  <c r="F24" i="1" s="1"/>
  <c r="M18" i="1"/>
  <c r="L18" i="1"/>
  <c r="K18" i="1"/>
  <c r="J18" i="1"/>
  <c r="I18" i="1"/>
  <c r="H18" i="1"/>
  <c r="H23" i="1" s="1"/>
  <c r="G18" i="1"/>
  <c r="G23" i="1" s="1"/>
  <c r="F18" i="1"/>
  <c r="F23" i="1" s="1"/>
  <c r="E18" i="1"/>
  <c r="E23" i="1" s="1"/>
  <c r="O11" i="1"/>
  <c r="O10" i="1"/>
  <c r="O9" i="1"/>
  <c r="O8" i="1"/>
  <c r="O7" i="1"/>
  <c r="O18" i="1" l="1"/>
  <c r="O23" i="1" s="1"/>
  <c r="O26" i="1" s="1"/>
  <c r="L24" i="1"/>
  <c r="H26" i="1"/>
  <c r="G26" i="1"/>
  <c r="F26" i="1"/>
  <c r="K24" i="1"/>
  <c r="K23" i="1"/>
  <c r="L23" i="1"/>
  <c r="N18" i="1"/>
  <c r="N23" i="1" s="1"/>
  <c r="I23" i="1"/>
  <c r="I26" i="1" s="1"/>
  <c r="M24" i="1"/>
  <c r="E26" i="1"/>
  <c r="L26" i="1" l="1"/>
  <c r="N26" i="1"/>
  <c r="M23" i="1"/>
  <c r="K26" i="1"/>
  <c r="M26" i="1"/>
  <c r="AQ18" i="1" l="1"/>
  <c r="AP18" i="1"/>
  <c r="AO18" i="1"/>
  <c r="AN18" i="1"/>
  <c r="AM18" i="1"/>
  <c r="AL18" i="1"/>
  <c r="D20" i="1" l="1"/>
  <c r="AA18" i="1"/>
</calcChain>
</file>

<file path=xl/sharedStrings.xml><?xml version="1.0" encoding="utf-8"?>
<sst xmlns="http://schemas.openxmlformats.org/spreadsheetml/2006/main" count="692" uniqueCount="371">
  <si>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</si>
  <si>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</si>
  <si>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</si>
  <si>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</si>
  <si>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</si>
  <si>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</si>
  <si>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</si>
  <si>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</si>
  <si>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</si>
  <si>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</si>
  <si>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</si>
  <si>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</si>
  <si>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</si>
  <si>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</si>
  <si>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</si>
  <si>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</si>
  <si>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</si>
  <si>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</si>
  <si>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</si>
  <si>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</si>
  <si>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</si>
  <si>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</si>
  <si>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</si>
  <si>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</si>
  <si>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</si>
  <si>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</si>
  <si>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</si>
  <si>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</si>
  <si>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</si>
  <si>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</si>
  <si>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</si>
  <si>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</si>
  <si>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</si>
  <si>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</si>
  <si>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</si>
  <si>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</si>
  <si>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</si>
  <si>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</si>
  <si>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</si>
  <si>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</si>
  <si>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</si>
  <si>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</si>
  <si>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</si>
  <si>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</si>
  <si>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</si>
  <si>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</si>
  <si>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</si>
  <si>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</si>
  <si>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</si>
  <si>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</si>
  <si>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</si>
  <si>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</si>
  <si>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</si>
  <si>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</si>
  <si>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</si>
  <si>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</si>
  <si>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</si>
  <si>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</si>
  <si>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</si>
  <si>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PESISPÖRSSIRAJAT</t>
  </si>
  <si>
    <t>1.  ottelu</t>
  </si>
  <si>
    <t>2.</t>
  </si>
  <si>
    <t>1.</t>
  </si>
  <si>
    <t>3.</t>
  </si>
  <si>
    <t>hSM</t>
  </si>
  <si>
    <t>Seurat</t>
  </si>
  <si>
    <t>MIEHET</t>
  </si>
  <si>
    <t>1/1</t>
  </si>
  <si>
    <t>0/1</t>
  </si>
  <si>
    <t>6.  ottelu</t>
  </si>
  <si>
    <t>suomensarja</t>
  </si>
  <si>
    <t>4.</t>
  </si>
  <si>
    <t>0-0-1</t>
  </si>
  <si>
    <t>28.06. 2015  Hyvinkää</t>
  </si>
  <si>
    <t xml:space="preserve">  1-2  (1-2, 1-0, 0-1)</t>
  </si>
  <si>
    <t>Itä</t>
  </si>
  <si>
    <t>Mikko Huotari</t>
  </si>
  <si>
    <t>4409</t>
  </si>
  <si>
    <t>2/2</t>
  </si>
  <si>
    <t>2/6</t>
  </si>
  <si>
    <t>1/2</t>
  </si>
  <si>
    <t>10.</t>
  </si>
  <si>
    <t>SoJy</t>
  </si>
  <si>
    <t>SoJy  2</t>
  </si>
  <si>
    <t>SoJy = Sotkamon Jymy  (1909)</t>
  </si>
  <si>
    <t>2k</t>
  </si>
  <si>
    <t>22.07. 2011  Kouvola</t>
  </si>
  <si>
    <t xml:space="preserve">  1-0  (8-8, 10-3)</t>
  </si>
  <si>
    <t>1308</t>
  </si>
  <si>
    <t>20.07. 2012  Sotkamo</t>
  </si>
  <si>
    <t xml:space="preserve">  2-1  (0-2, 8-5, 1-0)</t>
  </si>
  <si>
    <t>Perttu Westersund</t>
  </si>
  <si>
    <t>2420</t>
  </si>
  <si>
    <t>0/2</t>
  </si>
  <si>
    <t>3-0  PattU</t>
  </si>
  <si>
    <t>4-0  Kiri</t>
  </si>
  <si>
    <t>3-0  ViVe</t>
  </si>
  <si>
    <t>3-0  KoU</t>
  </si>
  <si>
    <t>3-0  JoMa</t>
  </si>
  <si>
    <t>3-0  KiPa</t>
  </si>
  <si>
    <t>3-0  Tahko</t>
  </si>
  <si>
    <t>3-0  AA</t>
  </si>
  <si>
    <t>3-2  ViVe</t>
  </si>
  <si>
    <t>2-3  ViVe</t>
  </si>
  <si>
    <t>5/6</t>
  </si>
  <si>
    <t>Niko Korhonen</t>
  </si>
  <si>
    <t>5.11.1992   Sotkamo</t>
  </si>
  <si>
    <t xml:space="preserve">  KL-%</t>
  </si>
  <si>
    <t>14.07. 2013  Hyvinkää</t>
  </si>
  <si>
    <t xml:space="preserve">  0-2  (1-2, 0-1)</t>
  </si>
  <si>
    <t>3v</t>
  </si>
  <si>
    <t>Mikko Kuosmanen</t>
  </si>
  <si>
    <t>5621</t>
  </si>
  <si>
    <t>2v</t>
  </si>
  <si>
    <t>02.07. 2017  Imatra</t>
  </si>
  <si>
    <t>20 v  8 kk  9 pv</t>
  </si>
  <si>
    <t>B - POJAT</t>
  </si>
  <si>
    <t>04.07. 2010  Helsinki</t>
  </si>
  <si>
    <t xml:space="preserve">  2-0  (3-0, 5-2)</t>
  </si>
  <si>
    <t>3p</t>
  </si>
  <si>
    <t>II p</t>
  </si>
  <si>
    <t>Petri Lindsberg</t>
  </si>
  <si>
    <t>1570</t>
  </si>
  <si>
    <t>A - POJAT</t>
  </si>
  <si>
    <t>Antti Rönkkö</t>
  </si>
  <si>
    <t>2/3</t>
  </si>
  <si>
    <t>2/8</t>
  </si>
  <si>
    <t xml:space="preserve">  2-1  (1-0, 1-2, 0-0, 1-0)</t>
  </si>
  <si>
    <t>JoMa</t>
  </si>
  <si>
    <t>1v</t>
  </si>
  <si>
    <t>5/10</t>
  </si>
  <si>
    <t>1/5</t>
  </si>
  <si>
    <t>3/4</t>
  </si>
  <si>
    <t>Eero Pitkänen</t>
  </si>
  <si>
    <t>5029</t>
  </si>
  <si>
    <t>9/21</t>
  </si>
  <si>
    <t>3/11</t>
  </si>
  <si>
    <t>3/6</t>
  </si>
  <si>
    <t>7/8</t>
  </si>
  <si>
    <t>12/14</t>
  </si>
  <si>
    <t>5/5</t>
  </si>
  <si>
    <t>7/7</t>
  </si>
  <si>
    <t>4-1  KiPa</t>
  </si>
  <si>
    <t>3-0  KPL</t>
  </si>
  <si>
    <t>13.05. 2010  ViVe - SoJy  1-0  (3-3, 5-0)</t>
  </si>
  <si>
    <t>27.05. 2010  Lippo - SoJy  0-2  (1-4, 3-4)</t>
  </si>
  <si>
    <t>20.05. 2010  Kiri - SoJy  0-2  (7-9, 0-1)</t>
  </si>
  <si>
    <t>26.07. 2011  SoJy - KiPa  2-0  (10-4, 10-0)</t>
  </si>
  <si>
    <t xml:space="preserve">  17 v   7 kk   7 pv</t>
  </si>
  <si>
    <t xml:space="preserve">  17 v   7 kk 22 pv</t>
  </si>
  <si>
    <t>3.  ottelu</t>
  </si>
  <si>
    <t xml:space="preserve">  17 v   7 kk 15 pv</t>
  </si>
  <si>
    <t>21.  ottelu</t>
  </si>
  <si>
    <t>6.</t>
  </si>
  <si>
    <t>9.</t>
  </si>
  <si>
    <t>2-1  Lippo</t>
  </si>
  <si>
    <t>0-1-0</t>
  </si>
  <si>
    <t xml:space="preserve">      Mitalit</t>
  </si>
  <si>
    <t>1000p</t>
  </si>
  <si>
    <t>3-1  JymyJussit</t>
  </si>
  <si>
    <t>3-1  JoMa</t>
  </si>
  <si>
    <t>1-3  ViVe</t>
  </si>
  <si>
    <t>8.</t>
  </si>
  <si>
    <t xml:space="preserve">       Runkosarja TOP-30</t>
  </si>
  <si>
    <t>13.</t>
  </si>
  <si>
    <t>12.</t>
  </si>
  <si>
    <t>18.</t>
  </si>
  <si>
    <t>29.</t>
  </si>
  <si>
    <t>28.</t>
  </si>
  <si>
    <t>19.</t>
  </si>
  <si>
    <t>27.</t>
  </si>
  <si>
    <t>22.</t>
  </si>
  <si>
    <t>Ylempi loppusarja TOP-10</t>
  </si>
  <si>
    <t xml:space="preserve"> Poikapesäpalloilija  2013</t>
  </si>
  <si>
    <t>30.</t>
  </si>
  <si>
    <t>2-3  KPL</t>
  </si>
  <si>
    <t>0-2  ViVe</t>
  </si>
  <si>
    <t>Sotkamon Jymy-Pesis  (1998),  kasvattajaseura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</si>
  <si>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</si>
  <si>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</si>
  <si>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</si>
  <si>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</si>
  <si>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</si>
  <si>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</si>
  <si>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</si>
  <si>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</si>
  <si>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</si>
  <si>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32.</t>
  </si>
  <si>
    <t>3-2  KPL</t>
  </si>
  <si>
    <t>1-3  JoMa</t>
  </si>
  <si>
    <t>1-3-0</t>
  </si>
  <si>
    <t xml:space="preserve"> RUNKOSARJA, KA / OTT</t>
  </si>
  <si>
    <t>IKÄ</t>
  </si>
  <si>
    <t>TEHO</t>
  </si>
  <si>
    <t xml:space="preserve"> PLAY OFF,  KA / OTT</t>
  </si>
  <si>
    <t xml:space="preserve"> Etenijätilasto</t>
  </si>
  <si>
    <t xml:space="preserve"> 1945 - 2010</t>
  </si>
  <si>
    <t xml:space="preserve"> 1979 - 2010</t>
  </si>
  <si>
    <t xml:space="preserve"> 300</t>
  </si>
  <si>
    <t xml:space="preserve"> 1945 - 2011</t>
  </si>
  <si>
    <t xml:space="preserve"> 1979 - 2011</t>
  </si>
  <si>
    <t>289.</t>
  </si>
  <si>
    <t xml:space="preserve"> 400</t>
  </si>
  <si>
    <t xml:space="preserve"> 1945 - 2012</t>
  </si>
  <si>
    <t xml:space="preserve"> 1979 - 2012</t>
  </si>
  <si>
    <t xml:space="preserve"> </t>
  </si>
  <si>
    <t xml:space="preserve"> 1945 - 2013</t>
  </si>
  <si>
    <t xml:space="preserve"> 1979 - 2013</t>
  </si>
  <si>
    <t xml:space="preserve"> 1945 - 2014</t>
  </si>
  <si>
    <t xml:space="preserve"> 1979 - 2014</t>
  </si>
  <si>
    <t>159.</t>
  </si>
  <si>
    <t>84.</t>
  </si>
  <si>
    <t xml:space="preserve"> 1945 - 2015</t>
  </si>
  <si>
    <t xml:space="preserve"> 1979 - 2015</t>
  </si>
  <si>
    <t>80.</t>
  </si>
  <si>
    <t xml:space="preserve"> 1945 - 2016</t>
  </si>
  <si>
    <t xml:space="preserve"> 1979 - 2016</t>
  </si>
  <si>
    <t>94.</t>
  </si>
  <si>
    <t>43.</t>
  </si>
  <si>
    <t xml:space="preserve"> 100</t>
  </si>
  <si>
    <t xml:space="preserve"> 1945 - 2017</t>
  </si>
  <si>
    <t xml:space="preserve"> 1979 - 2017</t>
  </si>
  <si>
    <t>72.</t>
  </si>
  <si>
    <t>41.</t>
  </si>
  <si>
    <t xml:space="preserve"> 1945 - 2018</t>
  </si>
  <si>
    <t xml:space="preserve"> 1979 - 2018</t>
  </si>
  <si>
    <t>16.</t>
  </si>
  <si>
    <t xml:space="preserve"> 1945 - 2019</t>
  </si>
  <si>
    <t xml:space="preserve"> 1979 - 2019</t>
  </si>
  <si>
    <t>58.</t>
  </si>
  <si>
    <t>26.</t>
  </si>
  <si>
    <t>522.</t>
  </si>
  <si>
    <t>316.</t>
  </si>
  <si>
    <t>241.</t>
  </si>
  <si>
    <t>200.</t>
  </si>
  <si>
    <t>130.</t>
  </si>
  <si>
    <t>49.</t>
  </si>
  <si>
    <t>429.</t>
  </si>
  <si>
    <t>398.</t>
  </si>
  <si>
    <t>358.</t>
  </si>
  <si>
    <t>261.</t>
  </si>
  <si>
    <t>227.</t>
  </si>
  <si>
    <t>231.</t>
  </si>
  <si>
    <t>211.</t>
  </si>
  <si>
    <t>218.</t>
  </si>
  <si>
    <t>172.</t>
  </si>
  <si>
    <t>446.</t>
  </si>
  <si>
    <t>133.</t>
  </si>
  <si>
    <t>60.</t>
  </si>
  <si>
    <t>34.</t>
  </si>
  <si>
    <t>23.</t>
  </si>
  <si>
    <t>510.</t>
  </si>
  <si>
    <t>224.</t>
  </si>
  <si>
    <t>158.</t>
  </si>
  <si>
    <t>136.</t>
  </si>
  <si>
    <t>47.</t>
  </si>
  <si>
    <t>40.</t>
  </si>
  <si>
    <t>582.</t>
  </si>
  <si>
    <t>194.</t>
  </si>
  <si>
    <t>160.</t>
  </si>
  <si>
    <t>121.</t>
  </si>
  <si>
    <t>65.</t>
  </si>
  <si>
    <t>52.</t>
  </si>
  <si>
    <t>179. ottelu</t>
  </si>
  <si>
    <t>248. ottelu</t>
  </si>
  <si>
    <t xml:space="preserve">  63. ottelu</t>
  </si>
  <si>
    <t xml:space="preserve"> SIJOITUS</t>
  </si>
  <si>
    <t xml:space="preserve"> Ottelutilasto</t>
  </si>
  <si>
    <t>26 v 10 kk 16 pv</t>
  </si>
  <si>
    <t xml:space="preserve"> Kärkilyöjätilasto</t>
  </si>
  <si>
    <t xml:space="preserve"> Tehotilasto</t>
  </si>
  <si>
    <t xml:space="preserve">  55. ottelu</t>
  </si>
  <si>
    <t xml:space="preserve"> RUNKOSARJA, TASASATASET,  ka. / peli</t>
  </si>
  <si>
    <t xml:space="preserve"> 200</t>
  </si>
  <si>
    <t xml:space="preserve"> PLAY OFF, TASASATASET,  ka. / peli</t>
  </si>
  <si>
    <t>314.   22.07. 2017  SoJy - Lippo Pesis  2-0</t>
  </si>
  <si>
    <t>26 v   8 kk 17 pv</t>
  </si>
  <si>
    <t>144.   06.06. 2015  KaMa - SoJy  0-2</t>
  </si>
  <si>
    <t>127. ottelu</t>
  </si>
  <si>
    <t xml:space="preserve">  71.   19.05. 2017  AA - SoJy  0-2</t>
  </si>
  <si>
    <t xml:space="preserve">  38.   14.07. 2019  ViVe - SoJy  0-1</t>
  </si>
  <si>
    <t>155.   29.07. 2018  AA - SoJy  0-2</t>
  </si>
  <si>
    <t>224. ottelu</t>
  </si>
  <si>
    <t xml:space="preserve">  51.   21.09. 2019  JoMa - SoJy  2-1</t>
  </si>
  <si>
    <t xml:space="preserve">  18.   11.09. 2016  SoJy - ViVe  2-0</t>
  </si>
  <si>
    <t xml:space="preserve">  48.   19.09. 2015  ViVe - SoJy  0-2</t>
  </si>
  <si>
    <t>1055.</t>
  </si>
  <si>
    <t>719.</t>
  </si>
  <si>
    <t>541.</t>
  </si>
  <si>
    <t>409.</t>
  </si>
  <si>
    <t>311.</t>
  </si>
  <si>
    <t>248.</t>
  </si>
  <si>
    <t>217.</t>
  </si>
  <si>
    <t>173.</t>
  </si>
  <si>
    <t>147.</t>
  </si>
  <si>
    <t>115.</t>
  </si>
  <si>
    <t>1647.</t>
  </si>
  <si>
    <t>1563.</t>
  </si>
  <si>
    <t>1438.</t>
  </si>
  <si>
    <t>1054.</t>
  </si>
  <si>
    <t>947.</t>
  </si>
  <si>
    <t>898.</t>
  </si>
  <si>
    <t>853.</t>
  </si>
  <si>
    <t>833.</t>
  </si>
  <si>
    <t>793.</t>
  </si>
  <si>
    <t>651.</t>
  </si>
  <si>
    <t>1467.</t>
  </si>
  <si>
    <t>656.</t>
  </si>
  <si>
    <t>432.</t>
  </si>
  <si>
    <t>260.</t>
  </si>
  <si>
    <t>164.</t>
  </si>
  <si>
    <t>106.</t>
  </si>
  <si>
    <t>73.</t>
  </si>
  <si>
    <t>59.</t>
  </si>
  <si>
    <t>51.</t>
  </si>
  <si>
    <t>1579.</t>
  </si>
  <si>
    <t>922.</t>
  </si>
  <si>
    <t>712.</t>
  </si>
  <si>
    <t>470.</t>
  </si>
  <si>
    <t>369.</t>
  </si>
  <si>
    <t>273.</t>
  </si>
  <si>
    <t>208.</t>
  </si>
  <si>
    <t>184.</t>
  </si>
  <si>
    <t>153.</t>
  </si>
  <si>
    <t>117.</t>
  </si>
  <si>
    <t>1146.</t>
  </si>
  <si>
    <t>920.</t>
  </si>
  <si>
    <t>715.</t>
  </si>
  <si>
    <t>575.</t>
  </si>
  <si>
    <t>458.</t>
  </si>
  <si>
    <t>372.</t>
  </si>
  <si>
    <t>293.</t>
  </si>
  <si>
    <t>247.</t>
  </si>
  <si>
    <t>201.</t>
  </si>
  <si>
    <t>SEUROITTAIN</t>
  </si>
  <si>
    <t>Sotkamon Jymy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</si>
  <si>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</si>
  <si>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</si>
  <si>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</si>
  <si>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</si>
  <si>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</si>
  <si>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</si>
  <si>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</si>
  <si>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</si>
  <si>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</si>
  <si>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58.   06.07. 2010  KPL - SoJy  2-0</t>
  </si>
  <si>
    <t>SIJA</t>
  </si>
  <si>
    <t>KATSOJIA</t>
  </si>
  <si>
    <t>KA / PELI</t>
  </si>
  <si>
    <t>73.   19.09. 2015  ViVe - SoJy  0-2,  fin 5/5</t>
  </si>
  <si>
    <t>33.   17.09. 2011  SoJy - ViVe  2-0,  fin 5/5</t>
  </si>
  <si>
    <t>2-0  JymyJussit</t>
  </si>
  <si>
    <t>10/10</t>
  </si>
  <si>
    <t>24.</t>
  </si>
  <si>
    <t>TOP-100     1945-2020</t>
  </si>
  <si>
    <t>93.</t>
  </si>
  <si>
    <t xml:space="preserve"> 1945 - 2020</t>
  </si>
  <si>
    <t>90.</t>
  </si>
  <si>
    <t>166.</t>
  </si>
  <si>
    <t>645.</t>
  </si>
  <si>
    <t>1300p</t>
  </si>
  <si>
    <t>2-1  ViVe</t>
  </si>
  <si>
    <t>9/10</t>
  </si>
  <si>
    <t>2-1  KPL</t>
  </si>
  <si>
    <t>6/9</t>
  </si>
  <si>
    <t>2-0-0</t>
  </si>
  <si>
    <t>139.</t>
  </si>
  <si>
    <t>764 262</t>
  </si>
  <si>
    <t xml:space="preserve"> 1979 - 2020</t>
  </si>
  <si>
    <t>105. ottelu</t>
  </si>
  <si>
    <t xml:space="preserve">  28.   15.09. 2020  SoJy - ViVe  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</si>
</sst>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8" fillId="3" borderId="0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0" xfId="0" applyFont="1" applyFill="1"/>
    <xf numFmtId="1" fontId="4" fillId="3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3" xfId="0" applyFont="1" applyFill="1" applyBorder="1"/>
    <xf numFmtId="0" fontId="4" fillId="2" borderId="14" xfId="0" applyFont="1" applyFill="1" applyBorder="1"/>
    <xf numFmtId="49" fontId="4" fillId="2" borderId="10" xfId="0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5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/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16" fontId="4" fillId="2" borderId="0" xfId="0" applyNumberFormat="1" applyFont="1" applyFill="1" applyAlignment="1">
      <alignment horizontal="left"/>
    </xf>
    <xf numFmtId="0" fontId="4" fillId="4" borderId="3" xfId="0" applyFont="1" applyFill="1" applyBorder="1" applyAlignment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5703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105</v>
      </c>
      <c r="C1" s="6"/>
      <c r="D1" s="120"/>
      <c r="E1" s="136" t="s">
        <v>106</v>
      </c>
      <c r="F1" s="7"/>
      <c r="G1" s="7"/>
      <c r="H1" s="7"/>
      <c r="I1" s="6"/>
      <c r="J1" s="6"/>
      <c r="K1" s="6"/>
      <c r="L1" s="7"/>
      <c r="M1" s="6"/>
      <c r="N1" s="6"/>
      <c r="O1" s="7"/>
      <c r="P1" s="89"/>
      <c r="Q1" s="89"/>
      <c r="R1" s="89"/>
      <c r="S1" s="89"/>
      <c r="T1" s="89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163</v>
      </c>
      <c r="Q2" s="14"/>
      <c r="R2" s="14"/>
      <c r="S2" s="21"/>
      <c r="T2" s="19"/>
      <c r="U2" s="20" t="s">
        <v>14</v>
      </c>
      <c r="V2" s="14"/>
      <c r="W2" s="14"/>
      <c r="X2" s="14"/>
      <c r="Y2" s="21"/>
      <c r="Z2" s="15"/>
      <c r="AA2" s="19"/>
      <c r="AB2" s="22" t="s">
        <v>172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153" t="s">
        <v>157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53</v>
      </c>
      <c r="AH3" s="18" t="s">
        <v>54</v>
      </c>
      <c r="AI3" s="15" t="s">
        <v>55</v>
      </c>
      <c r="AJ3" s="18" t="s">
        <v>56</v>
      </c>
      <c r="AK3" s="24"/>
      <c r="AL3" s="18" t="s">
        <v>22</v>
      </c>
      <c r="AM3" s="18" t="s">
        <v>23</v>
      </c>
      <c r="AN3" s="15" t="s">
        <v>64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7">
        <v>2008</v>
      </c>
      <c r="C4" s="97" t="s">
        <v>61</v>
      </c>
      <c r="D4" s="98" t="s">
        <v>83</v>
      </c>
      <c r="E4" s="97"/>
      <c r="F4" s="99" t="s">
        <v>70</v>
      </c>
      <c r="G4" s="97"/>
      <c r="H4" s="97"/>
      <c r="I4" s="97"/>
      <c r="J4" s="97"/>
      <c r="K4" s="97"/>
      <c r="L4" s="97"/>
      <c r="M4" s="97"/>
      <c r="N4" s="100"/>
      <c r="O4" s="24"/>
      <c r="P4" s="73"/>
      <c r="Q4" s="18"/>
      <c r="R4" s="18"/>
      <c r="S4" s="18"/>
      <c r="T4" s="30"/>
      <c r="U4" s="87"/>
      <c r="V4" s="25"/>
      <c r="W4" s="25"/>
      <c r="X4" s="25"/>
      <c r="Y4" s="25"/>
      <c r="Z4" s="28"/>
      <c r="AA4" s="24"/>
      <c r="AB4" s="18"/>
      <c r="AC4" s="18"/>
      <c r="AD4" s="18"/>
      <c r="AE4" s="18"/>
      <c r="AF4" s="24"/>
      <c r="AG4" s="87"/>
      <c r="AH4" s="87"/>
      <c r="AI4" s="87"/>
      <c r="AJ4" s="87"/>
      <c r="AK4" s="24"/>
      <c r="AL4" s="25"/>
      <c r="AM4" s="87"/>
      <c r="AN4" s="123"/>
      <c r="AO4" s="27"/>
      <c r="AP4" s="29"/>
      <c r="AQ4" s="25"/>
      <c r="AR4" s="39"/>
    </row>
    <row r="5" spans="1:44" s="4" customFormat="1" ht="15" customHeight="1" x14ac:dyDescent="0.25">
      <c r="A5" s="2"/>
      <c r="B5" s="97">
        <v>2009</v>
      </c>
      <c r="C5" s="97" t="s">
        <v>61</v>
      </c>
      <c r="D5" s="98" t="s">
        <v>83</v>
      </c>
      <c r="E5" s="97"/>
      <c r="F5" s="99" t="s">
        <v>70</v>
      </c>
      <c r="G5" s="97"/>
      <c r="H5" s="97"/>
      <c r="I5" s="97"/>
      <c r="J5" s="97"/>
      <c r="K5" s="97"/>
      <c r="L5" s="97"/>
      <c r="M5" s="97"/>
      <c r="N5" s="100"/>
      <c r="O5" s="24"/>
      <c r="P5" s="73"/>
      <c r="Q5" s="18"/>
      <c r="R5" s="18"/>
      <c r="S5" s="18"/>
      <c r="T5" s="30"/>
      <c r="U5" s="87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7"/>
      <c r="AH5" s="87"/>
      <c r="AI5" s="87"/>
      <c r="AJ5" s="87"/>
      <c r="AK5" s="24"/>
      <c r="AL5" s="25"/>
      <c r="AM5" s="87"/>
      <c r="AN5" s="123"/>
      <c r="AO5" s="27"/>
      <c r="AP5" s="29"/>
      <c r="AQ5" s="25"/>
      <c r="AR5" s="39"/>
    </row>
    <row r="6" spans="1:44" s="4" customFormat="1" ht="15" customHeight="1" x14ac:dyDescent="0.25">
      <c r="A6" s="2"/>
      <c r="B6" s="97">
        <v>2010</v>
      </c>
      <c r="C6" s="97" t="s">
        <v>63</v>
      </c>
      <c r="D6" s="98" t="s">
        <v>83</v>
      </c>
      <c r="E6" s="97"/>
      <c r="F6" s="99" t="s">
        <v>70</v>
      </c>
      <c r="G6" s="97"/>
      <c r="H6" s="97"/>
      <c r="I6" s="97"/>
      <c r="J6" s="97"/>
      <c r="K6" s="97"/>
      <c r="L6" s="97"/>
      <c r="M6" s="97"/>
      <c r="N6" s="100"/>
      <c r="O6" s="24"/>
      <c r="P6" s="73"/>
      <c r="Q6" s="18"/>
      <c r="R6" s="18"/>
      <c r="S6" s="18"/>
      <c r="T6" s="30"/>
      <c r="U6" s="87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7"/>
      <c r="AH6" s="87"/>
      <c r="AI6" s="87"/>
      <c r="AJ6" s="87"/>
      <c r="AK6" s="24"/>
      <c r="AL6" s="25"/>
      <c r="AM6" s="87"/>
      <c r="AN6" s="123"/>
      <c r="AO6" s="27"/>
      <c r="AP6" s="29"/>
      <c r="AQ6" s="25"/>
      <c r="AR6" s="39"/>
    </row>
    <row r="7" spans="1:44" s="4" customFormat="1" ht="15" customHeight="1" x14ac:dyDescent="0.25">
      <c r="A7" s="2"/>
      <c r="B7" s="25">
        <v>2010</v>
      </c>
      <c r="C7" s="25" t="s">
        <v>63</v>
      </c>
      <c r="D7" s="26" t="s">
        <v>82</v>
      </c>
      <c r="E7" s="25">
        <v>12</v>
      </c>
      <c r="F7" s="121">
        <v>0</v>
      </c>
      <c r="G7" s="121">
        <v>1</v>
      </c>
      <c r="H7" s="121">
        <v>4</v>
      </c>
      <c r="I7" s="121">
        <v>10</v>
      </c>
      <c r="J7" s="25">
        <v>5</v>
      </c>
      <c r="K7" s="25">
        <v>0</v>
      </c>
      <c r="L7" s="25">
        <v>4</v>
      </c>
      <c r="M7" s="29">
        <v>1</v>
      </c>
      <c r="N7" s="28">
        <v>0.4</v>
      </c>
      <c r="O7" s="24">
        <f>PRODUCT(I7/N7)</f>
        <v>25</v>
      </c>
      <c r="P7" s="73"/>
      <c r="Q7" s="18"/>
      <c r="R7" s="18"/>
      <c r="S7" s="18"/>
      <c r="T7" s="30"/>
      <c r="U7" s="25">
        <v>3</v>
      </c>
      <c r="V7" s="25">
        <v>0</v>
      </c>
      <c r="W7" s="27">
        <v>0</v>
      </c>
      <c r="X7" s="25">
        <v>1</v>
      </c>
      <c r="Y7" s="25">
        <v>1</v>
      </c>
      <c r="Z7" s="28">
        <v>0.16700000000000001</v>
      </c>
      <c r="AA7" s="24"/>
      <c r="AB7" s="18"/>
      <c r="AC7" s="18"/>
      <c r="AD7" s="18"/>
      <c r="AE7" s="18"/>
      <c r="AF7" s="24"/>
      <c r="AG7" s="87"/>
      <c r="AH7" s="87"/>
      <c r="AI7" s="87" t="s">
        <v>155</v>
      </c>
      <c r="AJ7" s="87"/>
      <c r="AK7" s="24"/>
      <c r="AL7" s="25"/>
      <c r="AM7" s="87"/>
      <c r="AN7" s="123"/>
      <c r="AO7" s="27"/>
      <c r="AP7" s="29"/>
      <c r="AQ7" s="25">
        <v>1</v>
      </c>
      <c r="AR7" s="39"/>
    </row>
    <row r="8" spans="1:44" s="4" customFormat="1" ht="15" customHeight="1" x14ac:dyDescent="0.25">
      <c r="A8" s="2"/>
      <c r="B8" s="25">
        <v>2011</v>
      </c>
      <c r="C8" s="25" t="s">
        <v>62</v>
      </c>
      <c r="D8" s="26" t="s">
        <v>82</v>
      </c>
      <c r="E8" s="25">
        <v>24</v>
      </c>
      <c r="F8" s="121">
        <v>1</v>
      </c>
      <c r="G8" s="121">
        <v>0</v>
      </c>
      <c r="H8" s="121">
        <v>42</v>
      </c>
      <c r="I8" s="121">
        <v>90</v>
      </c>
      <c r="J8" s="25">
        <v>79</v>
      </c>
      <c r="K8" s="25">
        <v>7</v>
      </c>
      <c r="L8" s="25">
        <v>3</v>
      </c>
      <c r="M8" s="29">
        <v>1</v>
      </c>
      <c r="N8" s="28">
        <v>0.6</v>
      </c>
      <c r="O8" s="24">
        <f>PRODUCT(I8/N8)</f>
        <v>150</v>
      </c>
      <c r="P8" s="73"/>
      <c r="Q8" s="15" t="s">
        <v>57</v>
      </c>
      <c r="R8" s="18" t="s">
        <v>167</v>
      </c>
      <c r="S8" s="18"/>
      <c r="T8" s="30"/>
      <c r="U8" s="25">
        <v>13</v>
      </c>
      <c r="V8" s="25">
        <v>1</v>
      </c>
      <c r="W8" s="27">
        <v>0</v>
      </c>
      <c r="X8" s="25">
        <v>20</v>
      </c>
      <c r="Y8" s="25">
        <v>48</v>
      </c>
      <c r="Z8" s="28">
        <v>0.55200000000000005</v>
      </c>
      <c r="AA8" s="24"/>
      <c r="AB8" s="18"/>
      <c r="AC8" s="18" t="s">
        <v>71</v>
      </c>
      <c r="AD8" s="18"/>
      <c r="AE8" s="18"/>
      <c r="AF8" s="24"/>
      <c r="AG8" s="87" t="s">
        <v>142</v>
      </c>
      <c r="AH8" s="87" t="s">
        <v>143</v>
      </c>
      <c r="AI8" s="87"/>
      <c r="AJ8" s="87" t="s">
        <v>102</v>
      </c>
      <c r="AK8" s="24"/>
      <c r="AL8" s="25"/>
      <c r="AM8" s="87"/>
      <c r="AN8" s="27">
        <v>1</v>
      </c>
      <c r="AO8" s="27">
        <v>1</v>
      </c>
      <c r="AP8" s="29"/>
      <c r="AQ8" s="25"/>
      <c r="AR8" s="39"/>
    </row>
    <row r="9" spans="1:44" s="4" customFormat="1" ht="15" customHeight="1" x14ac:dyDescent="0.25">
      <c r="A9" s="2"/>
      <c r="B9" s="25">
        <v>2012</v>
      </c>
      <c r="C9" s="25" t="s">
        <v>62</v>
      </c>
      <c r="D9" s="26" t="s">
        <v>82</v>
      </c>
      <c r="E9" s="25">
        <v>26</v>
      </c>
      <c r="F9" s="121">
        <v>1</v>
      </c>
      <c r="G9" s="121">
        <v>1</v>
      </c>
      <c r="H9" s="121">
        <v>35</v>
      </c>
      <c r="I9" s="121">
        <v>112</v>
      </c>
      <c r="J9" s="25">
        <v>100</v>
      </c>
      <c r="K9" s="25">
        <v>8</v>
      </c>
      <c r="L9" s="25">
        <v>2</v>
      </c>
      <c r="M9" s="29">
        <v>2</v>
      </c>
      <c r="N9" s="28">
        <v>0.61499999999999999</v>
      </c>
      <c r="O9" s="24">
        <f>PRODUCT(I9/N9)</f>
        <v>182.11382113821139</v>
      </c>
      <c r="P9" s="73"/>
      <c r="Q9" s="15" t="s">
        <v>164</v>
      </c>
      <c r="R9" s="18"/>
      <c r="S9" s="18"/>
      <c r="T9" s="30"/>
      <c r="U9" s="25">
        <v>10</v>
      </c>
      <c r="V9" s="25">
        <v>1</v>
      </c>
      <c r="W9" s="27">
        <v>0</v>
      </c>
      <c r="X9" s="25">
        <v>16</v>
      </c>
      <c r="Y9" s="25">
        <v>52</v>
      </c>
      <c r="Z9" s="28">
        <v>0.70299999999999996</v>
      </c>
      <c r="AA9" s="24"/>
      <c r="AB9" s="18"/>
      <c r="AC9" s="18" t="s">
        <v>71</v>
      </c>
      <c r="AD9" s="18"/>
      <c r="AE9" s="18" t="s">
        <v>81</v>
      </c>
      <c r="AF9" s="24"/>
      <c r="AG9" s="87" t="s">
        <v>95</v>
      </c>
      <c r="AH9" s="87" t="s">
        <v>94</v>
      </c>
      <c r="AI9" s="87"/>
      <c r="AJ9" s="87" t="s">
        <v>96</v>
      </c>
      <c r="AK9" s="24"/>
      <c r="AL9" s="25"/>
      <c r="AM9" s="87"/>
      <c r="AN9" s="123"/>
      <c r="AO9" s="27">
        <v>1</v>
      </c>
      <c r="AP9" s="29"/>
      <c r="AQ9" s="25"/>
      <c r="AR9" s="39"/>
    </row>
    <row r="10" spans="1:44" s="4" customFormat="1" ht="15" customHeight="1" x14ac:dyDescent="0.25">
      <c r="A10" s="2"/>
      <c r="B10" s="25">
        <v>2013</v>
      </c>
      <c r="C10" s="25" t="s">
        <v>62</v>
      </c>
      <c r="D10" s="26" t="s">
        <v>82</v>
      </c>
      <c r="E10" s="25">
        <v>26</v>
      </c>
      <c r="F10" s="121">
        <v>3</v>
      </c>
      <c r="G10" s="121">
        <v>7</v>
      </c>
      <c r="H10" s="121">
        <v>53</v>
      </c>
      <c r="I10" s="121">
        <v>127</v>
      </c>
      <c r="J10" s="25">
        <v>96</v>
      </c>
      <c r="K10" s="25">
        <v>15</v>
      </c>
      <c r="L10" s="25">
        <v>6</v>
      </c>
      <c r="M10" s="29">
        <v>10</v>
      </c>
      <c r="N10" s="28">
        <v>0.66800000000000004</v>
      </c>
      <c r="O10" s="24">
        <f>PRODUCT(I10/N10)</f>
        <v>190.1197604790419</v>
      </c>
      <c r="P10" s="73"/>
      <c r="Q10" s="27" t="s">
        <v>63</v>
      </c>
      <c r="R10" s="18" t="s">
        <v>165</v>
      </c>
      <c r="S10" s="18" t="s">
        <v>166</v>
      </c>
      <c r="T10" s="30"/>
      <c r="U10" s="25">
        <v>9</v>
      </c>
      <c r="V10" s="25">
        <v>0</v>
      </c>
      <c r="W10" s="27">
        <v>1</v>
      </c>
      <c r="X10" s="25">
        <v>9</v>
      </c>
      <c r="Y10" s="25">
        <v>36</v>
      </c>
      <c r="Z10" s="28">
        <v>0.55400000000000005</v>
      </c>
      <c r="AA10" s="24">
        <v>17</v>
      </c>
      <c r="AB10" s="18"/>
      <c r="AC10" s="18"/>
      <c r="AD10" s="18"/>
      <c r="AE10" s="18"/>
      <c r="AF10" s="24"/>
      <c r="AG10" s="87" t="s">
        <v>97</v>
      </c>
      <c r="AH10" s="87" t="s">
        <v>98</v>
      </c>
      <c r="AI10" s="87"/>
      <c r="AJ10" s="87" t="s">
        <v>96</v>
      </c>
      <c r="AK10" s="24"/>
      <c r="AL10" s="25">
        <v>1</v>
      </c>
      <c r="AM10" s="87"/>
      <c r="AN10" s="27">
        <v>1</v>
      </c>
      <c r="AO10" s="27">
        <v>1</v>
      </c>
      <c r="AP10" s="29"/>
      <c r="AQ10" s="25"/>
      <c r="AR10" s="39"/>
    </row>
    <row r="11" spans="1:44" s="4" customFormat="1" ht="15" customHeight="1" x14ac:dyDescent="0.25">
      <c r="A11" s="2"/>
      <c r="B11" s="25">
        <v>2014</v>
      </c>
      <c r="C11" s="25" t="s">
        <v>62</v>
      </c>
      <c r="D11" s="26" t="s">
        <v>82</v>
      </c>
      <c r="E11" s="25">
        <v>30</v>
      </c>
      <c r="F11" s="121">
        <v>1</v>
      </c>
      <c r="G11" s="121">
        <v>5</v>
      </c>
      <c r="H11" s="121">
        <v>45</v>
      </c>
      <c r="I11" s="121">
        <v>169</v>
      </c>
      <c r="J11" s="25">
        <v>53</v>
      </c>
      <c r="K11" s="25">
        <v>102</v>
      </c>
      <c r="L11" s="25">
        <v>8</v>
      </c>
      <c r="M11" s="29">
        <v>6</v>
      </c>
      <c r="N11" s="28">
        <v>0.72499999999999998</v>
      </c>
      <c r="O11" s="24">
        <f>PRODUCT(I11/N11)</f>
        <v>233.10344827586206</v>
      </c>
      <c r="P11" s="73"/>
      <c r="Q11" s="15" t="s">
        <v>81</v>
      </c>
      <c r="R11" s="18" t="s">
        <v>168</v>
      </c>
      <c r="S11" s="18" t="s">
        <v>162</v>
      </c>
      <c r="T11" s="30"/>
      <c r="U11" s="25">
        <v>9</v>
      </c>
      <c r="V11" s="25">
        <v>2</v>
      </c>
      <c r="W11" s="27">
        <v>2</v>
      </c>
      <c r="X11" s="25">
        <v>21</v>
      </c>
      <c r="Y11" s="25">
        <v>47</v>
      </c>
      <c r="Z11" s="28">
        <v>0.64400000000000002</v>
      </c>
      <c r="AA11" s="24"/>
      <c r="AB11" s="18"/>
      <c r="AC11" s="25" t="s">
        <v>62</v>
      </c>
      <c r="AD11" s="25" t="s">
        <v>61</v>
      </c>
      <c r="AE11" s="18" t="s">
        <v>154</v>
      </c>
      <c r="AF11" s="24"/>
      <c r="AG11" s="87" t="s">
        <v>99</v>
      </c>
      <c r="AH11" s="87" t="s">
        <v>100</v>
      </c>
      <c r="AI11" s="87"/>
      <c r="AJ11" s="87" t="s">
        <v>96</v>
      </c>
      <c r="AK11" s="24"/>
      <c r="AL11" s="25"/>
      <c r="AM11" s="87"/>
      <c r="AN11" s="123"/>
      <c r="AO11" s="27">
        <v>1</v>
      </c>
      <c r="AP11" s="29"/>
      <c r="AQ11" s="25"/>
      <c r="AR11" s="39"/>
    </row>
    <row r="12" spans="1:44" s="4" customFormat="1" ht="15" customHeight="1" x14ac:dyDescent="0.25">
      <c r="A12" s="2"/>
      <c r="B12" s="25">
        <v>2015</v>
      </c>
      <c r="C12" s="25" t="s">
        <v>62</v>
      </c>
      <c r="D12" s="26" t="s">
        <v>82</v>
      </c>
      <c r="E12" s="25">
        <v>30</v>
      </c>
      <c r="F12" s="25">
        <v>2</v>
      </c>
      <c r="G12" s="25">
        <v>1</v>
      </c>
      <c r="H12" s="25">
        <v>58</v>
      </c>
      <c r="I12" s="25">
        <v>145</v>
      </c>
      <c r="J12" s="25">
        <v>59</v>
      </c>
      <c r="K12" s="25">
        <v>77</v>
      </c>
      <c r="L12" s="25">
        <v>6</v>
      </c>
      <c r="M12" s="29">
        <v>3</v>
      </c>
      <c r="N12" s="32">
        <v>0.67749999999999999</v>
      </c>
      <c r="O12" s="96">
        <v>214</v>
      </c>
      <c r="P12" s="73"/>
      <c r="Q12" s="15" t="s">
        <v>57</v>
      </c>
      <c r="R12" s="18" t="s">
        <v>169</v>
      </c>
      <c r="S12" s="18" t="s">
        <v>170</v>
      </c>
      <c r="T12" s="30"/>
      <c r="U12" s="25">
        <v>11</v>
      </c>
      <c r="V12" s="25">
        <v>1</v>
      </c>
      <c r="W12" s="27">
        <v>2</v>
      </c>
      <c r="X12" s="25">
        <v>23</v>
      </c>
      <c r="Y12" s="25">
        <v>61</v>
      </c>
      <c r="Z12" s="28">
        <v>0.67800000000000005</v>
      </c>
      <c r="AA12" s="24"/>
      <c r="AB12" s="18"/>
      <c r="AC12" s="25" t="s">
        <v>61</v>
      </c>
      <c r="AD12" s="18" t="s">
        <v>57</v>
      </c>
      <c r="AE12" s="18" t="s">
        <v>57</v>
      </c>
      <c r="AF12" s="24"/>
      <c r="AG12" s="87" t="s">
        <v>101</v>
      </c>
      <c r="AH12" s="87" t="s">
        <v>98</v>
      </c>
      <c r="AI12" s="87"/>
      <c r="AJ12" s="87" t="s">
        <v>102</v>
      </c>
      <c r="AK12" s="24"/>
      <c r="AL12" s="25">
        <v>1</v>
      </c>
      <c r="AM12" s="87"/>
      <c r="AN12" s="123"/>
      <c r="AO12" s="27">
        <v>1</v>
      </c>
      <c r="AP12" s="29"/>
      <c r="AQ12" s="25"/>
      <c r="AR12" s="39"/>
    </row>
    <row r="13" spans="1:44" s="4" customFormat="1" ht="15" customHeight="1" x14ac:dyDescent="0.25">
      <c r="A13" s="2"/>
      <c r="B13" s="25">
        <v>2016</v>
      </c>
      <c r="C13" s="25" t="s">
        <v>61</v>
      </c>
      <c r="D13" s="26" t="s">
        <v>82</v>
      </c>
      <c r="E13" s="25">
        <v>28</v>
      </c>
      <c r="F13" s="121">
        <v>1</v>
      </c>
      <c r="G13" s="121">
        <v>3</v>
      </c>
      <c r="H13" s="121">
        <v>57</v>
      </c>
      <c r="I13" s="121">
        <v>121</v>
      </c>
      <c r="J13" s="25">
        <v>73</v>
      </c>
      <c r="K13" s="25">
        <v>32</v>
      </c>
      <c r="L13" s="25">
        <v>12</v>
      </c>
      <c r="M13" s="29">
        <v>4</v>
      </c>
      <c r="N13" s="28">
        <v>0.65800000000000003</v>
      </c>
      <c r="O13" s="96">
        <v>184</v>
      </c>
      <c r="P13" s="73"/>
      <c r="Q13" s="15" t="s">
        <v>71</v>
      </c>
      <c r="R13" s="18" t="s">
        <v>171</v>
      </c>
      <c r="S13" s="18"/>
      <c r="T13" s="30"/>
      <c r="U13" s="25">
        <v>11</v>
      </c>
      <c r="V13" s="25">
        <v>0</v>
      </c>
      <c r="W13" s="27">
        <v>0</v>
      </c>
      <c r="X13" s="25">
        <v>15</v>
      </c>
      <c r="Y13" s="25">
        <v>48</v>
      </c>
      <c r="Z13" s="28">
        <v>0.64900000000000002</v>
      </c>
      <c r="AA13" s="24">
        <v>30</v>
      </c>
      <c r="AB13" s="18"/>
      <c r="AC13" s="18" t="s">
        <v>153</v>
      </c>
      <c r="AD13" s="18"/>
      <c r="AE13" s="18"/>
      <c r="AF13" s="24"/>
      <c r="AG13" s="87" t="s">
        <v>100</v>
      </c>
      <c r="AH13" s="87" t="s">
        <v>98</v>
      </c>
      <c r="AI13" s="87"/>
      <c r="AJ13" s="87" t="s">
        <v>103</v>
      </c>
      <c r="AK13" s="24"/>
      <c r="AL13" s="25"/>
      <c r="AM13" s="87"/>
      <c r="AN13" s="123"/>
      <c r="AO13" s="27"/>
      <c r="AP13" s="29">
        <v>1</v>
      </c>
      <c r="AQ13" s="25"/>
      <c r="AR13" s="39"/>
    </row>
    <row r="14" spans="1:44" s="4" customFormat="1" ht="15" customHeight="1" x14ac:dyDescent="0.25">
      <c r="A14" s="2"/>
      <c r="B14" s="25">
        <v>2017</v>
      </c>
      <c r="C14" s="25" t="s">
        <v>61</v>
      </c>
      <c r="D14" s="26" t="s">
        <v>82</v>
      </c>
      <c r="E14" s="25">
        <v>30</v>
      </c>
      <c r="F14" s="25">
        <v>1</v>
      </c>
      <c r="G14" s="25">
        <v>2</v>
      </c>
      <c r="H14" s="25">
        <v>35</v>
      </c>
      <c r="I14" s="25">
        <v>156</v>
      </c>
      <c r="J14" s="25">
        <v>45</v>
      </c>
      <c r="K14" s="25">
        <v>56</v>
      </c>
      <c r="L14" s="25">
        <v>52</v>
      </c>
      <c r="M14" s="25">
        <v>3</v>
      </c>
      <c r="N14" s="32">
        <v>0.75719999999999998</v>
      </c>
      <c r="O14" s="122">
        <v>206</v>
      </c>
      <c r="P14" s="73"/>
      <c r="Q14" s="15" t="s">
        <v>167</v>
      </c>
      <c r="R14" s="18"/>
      <c r="S14" s="18" t="s">
        <v>171</v>
      </c>
      <c r="T14" s="30"/>
      <c r="U14" s="25">
        <v>12</v>
      </c>
      <c r="V14" s="25">
        <v>1</v>
      </c>
      <c r="W14" s="27">
        <v>1</v>
      </c>
      <c r="X14" s="25">
        <v>14</v>
      </c>
      <c r="Y14" s="25">
        <v>56</v>
      </c>
      <c r="Z14" s="28">
        <v>0.59599999999999997</v>
      </c>
      <c r="AA14" s="24"/>
      <c r="AB14" s="18"/>
      <c r="AC14" s="18" t="s">
        <v>71</v>
      </c>
      <c r="AD14" s="18"/>
      <c r="AE14" s="18" t="s">
        <v>162</v>
      </c>
      <c r="AF14" s="24"/>
      <c r="AG14" s="87" t="s">
        <v>159</v>
      </c>
      <c r="AH14" s="87" t="s">
        <v>160</v>
      </c>
      <c r="AI14" s="87"/>
      <c r="AJ14" s="87" t="s">
        <v>161</v>
      </c>
      <c r="AK14" s="24"/>
      <c r="AL14" s="25">
        <v>1</v>
      </c>
      <c r="AM14" s="87"/>
      <c r="AN14" s="123"/>
      <c r="AO14" s="27"/>
      <c r="AP14" s="29">
        <v>1</v>
      </c>
      <c r="AQ14" s="25"/>
      <c r="AR14" s="39"/>
    </row>
    <row r="15" spans="1:44" s="4" customFormat="1" ht="15" customHeight="1" x14ac:dyDescent="0.25">
      <c r="A15" s="2"/>
      <c r="B15" s="25">
        <v>2018</v>
      </c>
      <c r="C15" s="25" t="s">
        <v>71</v>
      </c>
      <c r="D15" s="26" t="s">
        <v>82</v>
      </c>
      <c r="E15" s="25">
        <v>23</v>
      </c>
      <c r="F15" s="25">
        <v>0</v>
      </c>
      <c r="G15" s="25">
        <v>5</v>
      </c>
      <c r="H15" s="25">
        <v>38</v>
      </c>
      <c r="I15" s="25">
        <v>103</v>
      </c>
      <c r="J15" s="25">
        <v>18</v>
      </c>
      <c r="K15" s="25">
        <v>58</v>
      </c>
      <c r="L15" s="25">
        <v>22</v>
      </c>
      <c r="M15" s="25">
        <v>5</v>
      </c>
      <c r="N15" s="32">
        <v>0.70540000000000003</v>
      </c>
      <c r="O15" s="122">
        <v>146.01644457045649</v>
      </c>
      <c r="P15" s="73"/>
      <c r="Q15" s="15" t="s">
        <v>174</v>
      </c>
      <c r="R15" s="18"/>
      <c r="S15" s="18"/>
      <c r="T15" s="30"/>
      <c r="U15" s="25">
        <v>10</v>
      </c>
      <c r="V15" s="25">
        <v>0</v>
      </c>
      <c r="W15" s="27">
        <v>0</v>
      </c>
      <c r="X15" s="25">
        <v>16</v>
      </c>
      <c r="Y15" s="25">
        <v>51</v>
      </c>
      <c r="Z15" s="28">
        <v>0.68910000000000005</v>
      </c>
      <c r="AA15" s="24"/>
      <c r="AB15" s="18"/>
      <c r="AC15" s="25" t="s">
        <v>61</v>
      </c>
      <c r="AD15" s="18"/>
      <c r="AE15" s="18" t="s">
        <v>154</v>
      </c>
      <c r="AF15" s="24"/>
      <c r="AG15" s="87" t="s">
        <v>97</v>
      </c>
      <c r="AH15" s="87" t="s">
        <v>175</v>
      </c>
      <c r="AI15" s="87" t="s">
        <v>176</v>
      </c>
      <c r="AJ15" s="87"/>
      <c r="AK15" s="24"/>
      <c r="AL15" s="25"/>
      <c r="AM15" s="87"/>
      <c r="AN15" s="27">
        <v>1</v>
      </c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2019</v>
      </c>
      <c r="C16" s="25" t="s">
        <v>61</v>
      </c>
      <c r="D16" s="26" t="s">
        <v>82</v>
      </c>
      <c r="E16" s="25">
        <v>30</v>
      </c>
      <c r="F16" s="25">
        <v>1</v>
      </c>
      <c r="G16" s="25">
        <v>13</v>
      </c>
      <c r="H16" s="25">
        <v>56</v>
      </c>
      <c r="I16" s="25">
        <v>184</v>
      </c>
      <c r="J16" s="25">
        <v>16</v>
      </c>
      <c r="K16" s="25">
        <v>51</v>
      </c>
      <c r="L16" s="25">
        <v>103</v>
      </c>
      <c r="M16" s="25">
        <v>14</v>
      </c>
      <c r="N16" s="181">
        <v>0.7389</v>
      </c>
      <c r="O16" s="122">
        <v>249</v>
      </c>
      <c r="P16" s="73"/>
      <c r="Q16" s="15" t="s">
        <v>71</v>
      </c>
      <c r="R16" s="18" t="s">
        <v>166</v>
      </c>
      <c r="S16" s="18" t="s">
        <v>153</v>
      </c>
      <c r="T16" s="30"/>
      <c r="U16" s="25">
        <v>12</v>
      </c>
      <c r="V16" s="25">
        <v>1</v>
      </c>
      <c r="W16" s="27">
        <v>4</v>
      </c>
      <c r="X16" s="25">
        <v>21</v>
      </c>
      <c r="Y16" s="25">
        <v>72</v>
      </c>
      <c r="Z16" s="28">
        <v>0.71279999999999999</v>
      </c>
      <c r="AA16" s="24"/>
      <c r="AB16" s="18"/>
      <c r="AC16" s="25" t="s">
        <v>61</v>
      </c>
      <c r="AD16" s="18" t="s">
        <v>57</v>
      </c>
      <c r="AE16" s="25" t="s">
        <v>62</v>
      </c>
      <c r="AF16" s="24"/>
      <c r="AG16" s="87" t="s">
        <v>94</v>
      </c>
      <c r="AH16" s="87" t="s">
        <v>188</v>
      </c>
      <c r="AI16" s="87"/>
      <c r="AJ16" s="87" t="s">
        <v>189</v>
      </c>
      <c r="AK16" s="24"/>
      <c r="AL16" s="25"/>
      <c r="AM16" s="87"/>
      <c r="AN16" s="123"/>
      <c r="AO16" s="27"/>
      <c r="AP16" s="29">
        <v>1</v>
      </c>
      <c r="AQ16" s="25"/>
      <c r="AR16" s="39"/>
    </row>
    <row r="17" spans="1:45" s="4" customFormat="1" ht="15" customHeight="1" x14ac:dyDescent="0.25">
      <c r="A17" s="2"/>
      <c r="B17" s="25">
        <v>2020</v>
      </c>
      <c r="C17" s="25" t="s">
        <v>62</v>
      </c>
      <c r="D17" s="26" t="s">
        <v>82</v>
      </c>
      <c r="E17" s="25">
        <v>24</v>
      </c>
      <c r="F17" s="25">
        <v>0</v>
      </c>
      <c r="G17" s="25">
        <v>2</v>
      </c>
      <c r="H17" s="25">
        <v>37</v>
      </c>
      <c r="I17" s="25">
        <v>146</v>
      </c>
      <c r="J17" s="25">
        <v>8</v>
      </c>
      <c r="K17" s="25">
        <v>53</v>
      </c>
      <c r="L17" s="25">
        <v>83</v>
      </c>
      <c r="M17" s="25">
        <v>2</v>
      </c>
      <c r="N17" s="28">
        <v>0.73360000000000003</v>
      </c>
      <c r="O17" s="30">
        <v>199</v>
      </c>
      <c r="P17" s="73"/>
      <c r="Q17" s="18" t="s">
        <v>162</v>
      </c>
      <c r="R17" s="18"/>
      <c r="S17" s="18" t="s">
        <v>57</v>
      </c>
      <c r="T17" s="30"/>
      <c r="U17" s="25">
        <v>8</v>
      </c>
      <c r="V17" s="25">
        <v>1</v>
      </c>
      <c r="W17" s="27">
        <v>3</v>
      </c>
      <c r="X17" s="25">
        <v>9</v>
      </c>
      <c r="Y17" s="25">
        <v>58</v>
      </c>
      <c r="Z17" s="28">
        <v>0.77329999999999999</v>
      </c>
      <c r="AA17" s="24"/>
      <c r="AB17" s="18"/>
      <c r="AC17" s="18" t="s">
        <v>162</v>
      </c>
      <c r="AD17" s="18"/>
      <c r="AE17" s="25" t="s">
        <v>62</v>
      </c>
      <c r="AF17" s="24"/>
      <c r="AG17" s="87" t="s">
        <v>351</v>
      </c>
      <c r="AH17" s="87" t="s">
        <v>361</v>
      </c>
      <c r="AI17" s="87"/>
      <c r="AJ17" s="87" t="s">
        <v>363</v>
      </c>
      <c r="AK17" s="24"/>
      <c r="AL17" s="25"/>
      <c r="AM17" s="87"/>
      <c r="AN17" s="27">
        <v>1</v>
      </c>
      <c r="AO17" s="27">
        <v>1</v>
      </c>
      <c r="AP17" s="29"/>
      <c r="AQ17" s="25"/>
      <c r="AR17" s="39"/>
    </row>
    <row r="18" spans="1:45" s="4" customFormat="1" ht="15" customHeight="1" x14ac:dyDescent="0.25">
      <c r="A18" s="1"/>
      <c r="B18" s="16" t="s">
        <v>7</v>
      </c>
      <c r="C18" s="17"/>
      <c r="D18" s="15"/>
      <c r="E18" s="18">
        <f t="shared" ref="E18:M18" si="0">SUM(E4:E17)</f>
        <v>283</v>
      </c>
      <c r="F18" s="18">
        <f t="shared" si="0"/>
        <v>11</v>
      </c>
      <c r="G18" s="18">
        <f t="shared" si="0"/>
        <v>40</v>
      </c>
      <c r="H18" s="18">
        <f t="shared" si="0"/>
        <v>460</v>
      </c>
      <c r="I18" s="18">
        <f t="shared" si="0"/>
        <v>1363</v>
      </c>
      <c r="J18" s="18">
        <f t="shared" si="0"/>
        <v>552</v>
      </c>
      <c r="K18" s="18">
        <f t="shared" si="0"/>
        <v>459</v>
      </c>
      <c r="L18" s="18">
        <f t="shared" si="0"/>
        <v>301</v>
      </c>
      <c r="M18" s="17">
        <f t="shared" si="0"/>
        <v>51</v>
      </c>
      <c r="N18" s="33">
        <f>PRODUCT(I18/O18)</f>
        <v>0.68895676004995809</v>
      </c>
      <c r="O18" s="90">
        <f>SUM(O3:O17)</f>
        <v>1978.353474463572</v>
      </c>
      <c r="P18" s="73" t="s">
        <v>48</v>
      </c>
      <c r="Q18" s="73" t="s">
        <v>72</v>
      </c>
      <c r="R18" s="73" t="s">
        <v>48</v>
      </c>
      <c r="S18" s="73" t="s">
        <v>48</v>
      </c>
      <c r="T18" s="30"/>
      <c r="U18" s="18">
        <f t="shared" ref="U18:Y18" si="1">SUM(U4:U17)</f>
        <v>108</v>
      </c>
      <c r="V18" s="18">
        <f t="shared" si="1"/>
        <v>8</v>
      </c>
      <c r="W18" s="18">
        <f t="shared" si="1"/>
        <v>13</v>
      </c>
      <c r="X18" s="18">
        <f t="shared" si="1"/>
        <v>165</v>
      </c>
      <c r="Y18" s="18">
        <f t="shared" si="1"/>
        <v>530</v>
      </c>
      <c r="Z18" s="33">
        <f>PRODUCT(N24)</f>
        <v>0.6519065190651907</v>
      </c>
      <c r="AA18" s="86">
        <f>SUM(AA4:AA17)</f>
        <v>47</v>
      </c>
      <c r="AB18" s="73" t="s">
        <v>48</v>
      </c>
      <c r="AC18" s="73" t="s">
        <v>190</v>
      </c>
      <c r="AD18" s="73" t="s">
        <v>156</v>
      </c>
      <c r="AE18" s="73" t="s">
        <v>365</v>
      </c>
      <c r="AF18" s="24"/>
      <c r="AG18" s="73" t="s">
        <v>352</v>
      </c>
      <c r="AH18" s="73" t="s">
        <v>362</v>
      </c>
      <c r="AI18" s="73" t="s">
        <v>80</v>
      </c>
      <c r="AJ18" s="73" t="s">
        <v>364</v>
      </c>
      <c r="AK18" s="24"/>
      <c r="AL18" s="18">
        <f t="shared" ref="AL18:AQ18" si="2">SUM(AL4:AL17)</f>
        <v>3</v>
      </c>
      <c r="AM18" s="18">
        <f t="shared" si="2"/>
        <v>0</v>
      </c>
      <c r="AN18" s="18">
        <f t="shared" si="2"/>
        <v>4</v>
      </c>
      <c r="AO18" s="18">
        <f t="shared" si="2"/>
        <v>6</v>
      </c>
      <c r="AP18" s="18">
        <f t="shared" si="2"/>
        <v>3</v>
      </c>
      <c r="AQ18" s="18">
        <f t="shared" si="2"/>
        <v>1</v>
      </c>
      <c r="AR18" s="39"/>
    </row>
    <row r="19" spans="1:45" s="4" customFormat="1" ht="15" customHeight="1" x14ac:dyDescent="0.25">
      <c r="A19" s="1"/>
      <c r="B19" s="16" t="s">
        <v>354</v>
      </c>
      <c r="C19" s="17"/>
      <c r="D19" s="15"/>
      <c r="E19" s="17"/>
      <c r="F19" s="14"/>
      <c r="G19" s="14"/>
      <c r="H19" s="14" t="s">
        <v>353</v>
      </c>
      <c r="I19" s="14" t="s">
        <v>355</v>
      </c>
      <c r="J19" s="14"/>
      <c r="K19" s="14"/>
      <c r="L19" s="14"/>
      <c r="M19" s="14"/>
      <c r="N19" s="78"/>
      <c r="O19" s="24"/>
      <c r="P19" s="22"/>
      <c r="Q19" s="20"/>
      <c r="R19" s="79"/>
      <c r="S19" s="80"/>
      <c r="T19" s="24"/>
      <c r="U19" s="17" t="s">
        <v>218</v>
      </c>
      <c r="V19" s="14" t="s">
        <v>353</v>
      </c>
      <c r="W19" s="14"/>
      <c r="X19" s="14" t="s">
        <v>154</v>
      </c>
      <c r="Y19" s="14" t="s">
        <v>230</v>
      </c>
      <c r="Z19" s="78"/>
      <c r="AA19" s="24"/>
      <c r="AB19" s="81"/>
      <c r="AC19" s="82"/>
      <c r="AD19" s="79"/>
      <c r="AE19" s="80"/>
      <c r="AF19" s="24"/>
      <c r="AG19" s="83">
        <v>1</v>
      </c>
      <c r="AH19" s="84">
        <v>0.9</v>
      </c>
      <c r="AI19" s="84">
        <v>0.5</v>
      </c>
      <c r="AJ19" s="85">
        <v>0.66700000000000004</v>
      </c>
      <c r="AK19" s="24"/>
      <c r="AL19" s="17"/>
      <c r="AM19" s="14"/>
      <c r="AN19" s="14"/>
      <c r="AO19" s="14"/>
      <c r="AP19" s="14"/>
      <c r="AQ19" s="15"/>
      <c r="AR19" s="39"/>
    </row>
    <row r="20" spans="1:45" ht="15" customHeight="1" x14ac:dyDescent="0.25">
      <c r="A20" s="2"/>
      <c r="B20" s="26" t="s">
        <v>2</v>
      </c>
      <c r="C20" s="29"/>
      <c r="D20" s="34">
        <f>SUM(F18:H18)+((I18-F18-G18)/3)+(E18/3)+(AL18*25)+(AM18*25)+(AN18*10)+(AO18*25)+(AP18*20)+(AQ18*15)</f>
        <v>1382.6666666666665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24"/>
      <c r="Q20" s="24"/>
      <c r="R20" s="24"/>
      <c r="S20" s="24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24"/>
      <c r="AG20" s="35"/>
      <c r="AH20" s="35"/>
      <c r="AI20" s="35"/>
      <c r="AJ20" s="35"/>
      <c r="AK20" s="24"/>
      <c r="AL20" s="35"/>
      <c r="AM20" s="35"/>
      <c r="AN20" s="35"/>
      <c r="AO20" s="35"/>
      <c r="AP20" s="35"/>
      <c r="AQ20" s="35"/>
      <c r="AR20" s="39"/>
    </row>
    <row r="21" spans="1:45" s="4" customFormat="1" ht="15" customHeight="1" x14ac:dyDescent="0.25">
      <c r="A21" s="2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0"/>
      <c r="P21" s="30"/>
      <c r="Q21" s="30"/>
      <c r="R21" s="30"/>
      <c r="S21" s="30"/>
      <c r="T21" s="30"/>
      <c r="U21" s="35"/>
      <c r="V21" s="38"/>
      <c r="W21" s="35"/>
      <c r="X21" s="35"/>
      <c r="Y21" s="35"/>
      <c r="Z21" s="35"/>
      <c r="AA21" s="35"/>
      <c r="AB21" s="35"/>
      <c r="AC21" s="35"/>
      <c r="AD21" s="35"/>
      <c r="AE21" s="35"/>
      <c r="AF21" s="24"/>
      <c r="AG21" s="35"/>
      <c r="AH21" s="35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ht="15" customHeight="1" x14ac:dyDescent="0.25">
      <c r="A22" s="2"/>
      <c r="B22" s="22" t="s">
        <v>24</v>
      </c>
      <c r="C22" s="40"/>
      <c r="D22" s="40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5"/>
      <c r="K22" s="18" t="s">
        <v>26</v>
      </c>
      <c r="L22" s="18" t="s">
        <v>27</v>
      </c>
      <c r="M22" s="18" t="s">
        <v>28</v>
      </c>
      <c r="N22" s="18" t="s">
        <v>21</v>
      </c>
      <c r="O22" s="24"/>
      <c r="P22" s="41" t="s">
        <v>29</v>
      </c>
      <c r="Q22" s="12"/>
      <c r="R22" s="12"/>
      <c r="S22" s="12"/>
      <c r="T22" s="42"/>
      <c r="U22" s="42"/>
      <c r="V22" s="42"/>
      <c r="W22" s="42"/>
      <c r="X22" s="42"/>
      <c r="Y22" s="12"/>
      <c r="Z22" s="12"/>
      <c r="AA22" s="12"/>
      <c r="AB22" s="42"/>
      <c r="AC22" s="42"/>
      <c r="AD22" s="12"/>
      <c r="AE22" s="43"/>
      <c r="AF22" s="24"/>
      <c r="AG22" s="41" t="s">
        <v>58</v>
      </c>
      <c r="AH22" s="12"/>
      <c r="AI22" s="42"/>
      <c r="AJ22" s="43"/>
      <c r="AK22" s="24"/>
      <c r="AL22" s="10" t="s">
        <v>59</v>
      </c>
      <c r="AM22" s="12"/>
      <c r="AN22" s="12"/>
      <c r="AO22" s="12"/>
      <c r="AP22" s="12"/>
      <c r="AQ22" s="43"/>
      <c r="AR22" s="39"/>
    </row>
    <row r="23" spans="1:45" ht="15" customHeight="1" x14ac:dyDescent="0.25">
      <c r="A23" s="2"/>
      <c r="B23" s="41" t="s">
        <v>12</v>
      </c>
      <c r="C23" s="12"/>
      <c r="D23" s="43"/>
      <c r="E23" s="25">
        <f>PRODUCT(E18)</f>
        <v>283</v>
      </c>
      <c r="F23" s="25">
        <f>PRODUCT(F18)</f>
        <v>11</v>
      </c>
      <c r="G23" s="25">
        <f>PRODUCT(G18)</f>
        <v>40</v>
      </c>
      <c r="H23" s="25">
        <f>PRODUCT(H18)</f>
        <v>460</v>
      </c>
      <c r="I23" s="25">
        <f>PRODUCT(I18)</f>
        <v>1363</v>
      </c>
      <c r="J23" s="35"/>
      <c r="K23" s="44">
        <f>PRODUCT((F23+G23)/E23)</f>
        <v>0.18021201413427562</v>
      </c>
      <c r="L23" s="44">
        <f>PRODUCT(H23/E23)</f>
        <v>1.6254416961130742</v>
      </c>
      <c r="M23" s="44">
        <f>PRODUCT(I23/E23)</f>
        <v>4.8162544169611303</v>
      </c>
      <c r="N23" s="32">
        <f>PRODUCT(N18)</f>
        <v>0.68895676004995809</v>
      </c>
      <c r="O23" s="24">
        <f>PRODUCT(O18)</f>
        <v>1978.353474463572</v>
      </c>
      <c r="P23" s="166" t="s">
        <v>9</v>
      </c>
      <c r="Q23" s="206"/>
      <c r="R23" s="167" t="s">
        <v>144</v>
      </c>
      <c r="S23" s="167"/>
      <c r="T23" s="167"/>
      <c r="U23" s="167"/>
      <c r="V23" s="167"/>
      <c r="W23" s="167"/>
      <c r="X23" s="167"/>
      <c r="Y23" s="207"/>
      <c r="Z23" s="207" t="s">
        <v>60</v>
      </c>
      <c r="AA23" s="167"/>
      <c r="AB23" s="167"/>
      <c r="AC23" s="208" t="s">
        <v>148</v>
      </c>
      <c r="AD23" s="209"/>
      <c r="AE23" s="168"/>
      <c r="AF23" s="24"/>
      <c r="AG23" s="210"/>
      <c r="AH23" s="192"/>
      <c r="AI23" s="167"/>
      <c r="AJ23" s="168"/>
      <c r="AK23" s="24"/>
      <c r="AL23" s="166" t="s">
        <v>158</v>
      </c>
      <c r="AM23" s="167">
        <v>2017</v>
      </c>
      <c r="AN23" s="167"/>
      <c r="AO23" s="167"/>
      <c r="AP23" s="167"/>
      <c r="AQ23" s="168"/>
      <c r="AR23" s="39"/>
    </row>
    <row r="24" spans="1:45" ht="15" customHeight="1" x14ac:dyDescent="0.25">
      <c r="A24" s="2"/>
      <c r="B24" s="45" t="s">
        <v>14</v>
      </c>
      <c r="C24" s="46"/>
      <c r="D24" s="47"/>
      <c r="E24" s="25">
        <f>SUM(U18)</f>
        <v>108</v>
      </c>
      <c r="F24" s="25">
        <f>SUM(V18)</f>
        <v>8</v>
      </c>
      <c r="G24" s="25">
        <f>SUM(W18)</f>
        <v>13</v>
      </c>
      <c r="H24" s="25">
        <f>SUM(X18)</f>
        <v>165</v>
      </c>
      <c r="I24" s="25">
        <f>SUM(Y18)</f>
        <v>530</v>
      </c>
      <c r="J24" s="35"/>
      <c r="K24" s="44">
        <f>PRODUCT((F24+G24)/E24)</f>
        <v>0.19444444444444445</v>
      </c>
      <c r="L24" s="44">
        <f>PRODUCT(H24/E24)</f>
        <v>1.5277777777777777</v>
      </c>
      <c r="M24" s="44">
        <f>PRODUCT(I24/E24)</f>
        <v>4.9074074074074074</v>
      </c>
      <c r="N24" s="32">
        <f>PRODUCT(I24/O24)</f>
        <v>0.6519065190651907</v>
      </c>
      <c r="O24" s="24">
        <v>813</v>
      </c>
      <c r="P24" s="210" t="s">
        <v>51</v>
      </c>
      <c r="Q24" s="211"/>
      <c r="R24" s="188" t="s">
        <v>145</v>
      </c>
      <c r="S24" s="188"/>
      <c r="T24" s="188"/>
      <c r="U24" s="188"/>
      <c r="V24" s="188"/>
      <c r="W24" s="188"/>
      <c r="X24" s="188"/>
      <c r="Y24" s="212"/>
      <c r="Z24" s="212" t="s">
        <v>69</v>
      </c>
      <c r="AA24" s="188"/>
      <c r="AB24" s="188"/>
      <c r="AC24" s="204" t="s">
        <v>149</v>
      </c>
      <c r="AD24" s="187"/>
      <c r="AE24" s="194"/>
      <c r="AF24" s="24"/>
      <c r="AG24" s="210"/>
      <c r="AH24" s="195"/>
      <c r="AI24" s="188"/>
      <c r="AJ24" s="194"/>
      <c r="AK24" s="24"/>
      <c r="AL24" s="210" t="s">
        <v>360</v>
      </c>
      <c r="AM24" s="188">
        <v>2020</v>
      </c>
      <c r="AN24" s="188"/>
      <c r="AO24" s="188"/>
      <c r="AP24" s="188"/>
      <c r="AQ24" s="194"/>
      <c r="AR24" s="39"/>
    </row>
    <row r="25" spans="1:45" ht="15" customHeight="1" x14ac:dyDescent="0.25">
      <c r="A25" s="2"/>
      <c r="B25" s="48" t="s">
        <v>15</v>
      </c>
      <c r="C25" s="49"/>
      <c r="D25" s="50"/>
      <c r="E25" s="31"/>
      <c r="F25" s="31"/>
      <c r="G25" s="31"/>
      <c r="H25" s="31"/>
      <c r="I25" s="31"/>
      <c r="J25" s="35"/>
      <c r="K25" s="51"/>
      <c r="L25" s="51"/>
      <c r="M25" s="51"/>
      <c r="N25" s="52"/>
      <c r="O25" s="24"/>
      <c r="P25" s="210" t="s">
        <v>52</v>
      </c>
      <c r="Q25" s="211"/>
      <c r="R25" s="188" t="s">
        <v>146</v>
      </c>
      <c r="S25" s="188"/>
      <c r="T25" s="188"/>
      <c r="U25" s="188"/>
      <c r="V25" s="188"/>
      <c r="W25" s="188"/>
      <c r="X25" s="188"/>
      <c r="Y25" s="212"/>
      <c r="Z25" s="212" t="s">
        <v>150</v>
      </c>
      <c r="AA25" s="188"/>
      <c r="AB25" s="188"/>
      <c r="AC25" s="204" t="s">
        <v>151</v>
      </c>
      <c r="AD25" s="187"/>
      <c r="AE25" s="194"/>
      <c r="AF25" s="24"/>
      <c r="AG25" s="191"/>
      <c r="AH25" s="195"/>
      <c r="AI25" s="188"/>
      <c r="AJ25" s="194"/>
      <c r="AK25" s="24"/>
      <c r="AL25" s="210"/>
      <c r="AM25" s="212"/>
      <c r="AN25" s="188"/>
      <c r="AO25" s="188"/>
      <c r="AP25" s="188"/>
      <c r="AQ25" s="194"/>
      <c r="AR25" s="39"/>
    </row>
    <row r="26" spans="1:45" ht="15" customHeight="1" x14ac:dyDescent="0.25">
      <c r="A26" s="2"/>
      <c r="B26" s="53" t="s">
        <v>25</v>
      </c>
      <c r="C26" s="54"/>
      <c r="D26" s="55"/>
      <c r="E26" s="18">
        <f>SUM(E23:E25)</f>
        <v>391</v>
      </c>
      <c r="F26" s="18">
        <f>SUM(F23:F25)</f>
        <v>19</v>
      </c>
      <c r="G26" s="18">
        <f>SUM(G23:G25)</f>
        <v>53</v>
      </c>
      <c r="H26" s="18">
        <f>SUM(H23:H25)</f>
        <v>625</v>
      </c>
      <c r="I26" s="18">
        <f>SUM(I23:I25)</f>
        <v>1893</v>
      </c>
      <c r="J26" s="35"/>
      <c r="K26" s="56">
        <f>PRODUCT((F26+G26)/E26)</f>
        <v>0.18414322250639387</v>
      </c>
      <c r="L26" s="56">
        <f>PRODUCT(H26/E26)</f>
        <v>1.5984654731457801</v>
      </c>
      <c r="M26" s="56">
        <f>PRODUCT(I26/E26)</f>
        <v>4.8414322250639383</v>
      </c>
      <c r="N26" s="33">
        <f>PRODUCT(I26/O26)</f>
        <v>0.67816563445580369</v>
      </c>
      <c r="O26" s="24">
        <f>SUM(O23:O25)</f>
        <v>2791.3534744635717</v>
      </c>
      <c r="P26" s="196" t="s">
        <v>10</v>
      </c>
      <c r="Q26" s="213"/>
      <c r="R26" s="197" t="s">
        <v>147</v>
      </c>
      <c r="S26" s="197"/>
      <c r="T26" s="197"/>
      <c r="U26" s="197"/>
      <c r="V26" s="197"/>
      <c r="W26" s="197"/>
      <c r="X26" s="197"/>
      <c r="Y26" s="214"/>
      <c r="Z26" s="214" t="s">
        <v>152</v>
      </c>
      <c r="AA26" s="197"/>
      <c r="AB26" s="197"/>
      <c r="AC26" s="71" t="s">
        <v>151</v>
      </c>
      <c r="AD26" s="72"/>
      <c r="AE26" s="200"/>
      <c r="AF26" s="24"/>
      <c r="AG26" s="67"/>
      <c r="AH26" s="205"/>
      <c r="AI26" s="215"/>
      <c r="AJ26" s="200"/>
      <c r="AK26" s="24"/>
      <c r="AL26" s="196"/>
      <c r="AM26" s="214"/>
      <c r="AN26" s="197"/>
      <c r="AO26" s="197"/>
      <c r="AP26" s="197"/>
      <c r="AQ26" s="200"/>
      <c r="AR26" s="39"/>
    </row>
    <row r="27" spans="1:45" ht="15" customHeight="1" x14ac:dyDescent="0.25">
      <c r="A27" s="2"/>
      <c r="B27" s="37"/>
      <c r="C27" s="37"/>
      <c r="D27" s="37"/>
      <c r="E27" s="37"/>
      <c r="F27" s="37"/>
      <c r="G27" s="37"/>
      <c r="H27" s="37"/>
      <c r="I27" s="37"/>
      <c r="J27" s="35"/>
      <c r="K27" s="37"/>
      <c r="L27" s="37"/>
      <c r="M27" s="37"/>
      <c r="N27" s="36"/>
      <c r="O27" s="24"/>
      <c r="P27" s="35"/>
      <c r="Q27" s="38"/>
      <c r="R27" s="35"/>
      <c r="S27" s="35"/>
      <c r="T27" s="24"/>
      <c r="U27" s="24"/>
      <c r="V27" s="38"/>
      <c r="W27" s="35"/>
      <c r="X27" s="35"/>
      <c r="Y27" s="24"/>
      <c r="Z27" s="24"/>
      <c r="AA27" s="24"/>
      <c r="AB27" s="24"/>
      <c r="AC27" s="24"/>
      <c r="AD27" s="24"/>
      <c r="AE27" s="24"/>
      <c r="AF27" s="24"/>
      <c r="AG27" s="24"/>
      <c r="AH27" s="57"/>
      <c r="AI27" s="35"/>
      <c r="AJ27" s="35"/>
      <c r="AK27" s="24"/>
      <c r="AL27" s="35"/>
      <c r="AM27" s="35"/>
      <c r="AN27" s="35"/>
      <c r="AO27" s="35"/>
      <c r="AP27" s="35"/>
      <c r="AQ27" s="35"/>
      <c r="AR27" s="39"/>
    </row>
    <row r="28" spans="1:45" ht="15" customHeight="1" x14ac:dyDescent="0.25">
      <c r="A28" s="2"/>
      <c r="B28" s="41" t="s">
        <v>173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54"/>
      <c r="O28" s="11"/>
      <c r="P28" s="12"/>
      <c r="Q28" s="12"/>
      <c r="R28" s="12"/>
      <c r="S28" s="12"/>
      <c r="T28" s="11"/>
      <c r="U28" s="11"/>
      <c r="V28" s="12"/>
      <c r="W28" s="12"/>
      <c r="X28" s="12"/>
      <c r="Y28" s="11"/>
      <c r="Z28" s="11"/>
      <c r="AA28" s="11"/>
      <c r="AB28" s="11"/>
      <c r="AC28" s="11"/>
      <c r="AD28" s="11"/>
      <c r="AE28" s="11"/>
      <c r="AF28" s="11"/>
      <c r="AG28" s="11"/>
      <c r="AH28" s="155"/>
      <c r="AI28" s="12"/>
      <c r="AJ28" s="12"/>
      <c r="AK28" s="11"/>
      <c r="AL28" s="12"/>
      <c r="AM28" s="12"/>
      <c r="AN28" s="12"/>
      <c r="AO28" s="12"/>
      <c r="AP28" s="12"/>
      <c r="AQ28" s="43"/>
      <c r="AR28" s="39"/>
    </row>
    <row r="29" spans="1:45" ht="15" customHeight="1" x14ac:dyDescent="0.25">
      <c r="A29" s="2"/>
      <c r="B29" s="38"/>
      <c r="C29" s="38"/>
      <c r="D29" s="38"/>
      <c r="E29" s="38"/>
      <c r="F29" s="38"/>
      <c r="G29" s="38"/>
      <c r="H29" s="38"/>
      <c r="I29" s="38"/>
      <c r="J29" s="35"/>
      <c r="K29" s="38"/>
      <c r="L29" s="38"/>
      <c r="M29" s="38"/>
      <c r="N29" s="36"/>
      <c r="O29" s="24"/>
      <c r="P29" s="35"/>
      <c r="Q29" s="38"/>
      <c r="R29" s="35"/>
      <c r="S29" s="35"/>
      <c r="T29" s="24"/>
      <c r="U29" s="24"/>
      <c r="V29" s="38"/>
      <c r="W29" s="35"/>
      <c r="X29" s="35"/>
      <c r="Y29" s="24"/>
      <c r="Z29" s="24"/>
      <c r="AA29" s="24"/>
      <c r="AB29" s="24"/>
      <c r="AC29" s="24"/>
      <c r="AD29" s="24"/>
      <c r="AE29" s="24"/>
      <c r="AF29" s="24"/>
      <c r="AG29" s="24"/>
      <c r="AH29" s="57"/>
      <c r="AI29" s="35"/>
      <c r="AJ29" s="35"/>
      <c r="AK29" s="24"/>
      <c r="AL29" s="35"/>
      <c r="AM29" s="35"/>
      <c r="AN29" s="35"/>
      <c r="AO29" s="35"/>
      <c r="AP29" s="35"/>
      <c r="AQ29" s="35"/>
      <c r="AR29" s="39"/>
    </row>
    <row r="30" spans="1:45" ht="15" customHeight="1" x14ac:dyDescent="0.2">
      <c r="A30" s="2"/>
      <c r="B30" s="35" t="s">
        <v>65</v>
      </c>
      <c r="C30" s="35"/>
      <c r="D30" s="35" t="s">
        <v>177</v>
      </c>
      <c r="E30" s="35"/>
      <c r="F30" s="35"/>
      <c r="G30" s="35"/>
      <c r="H30" s="35"/>
      <c r="I30" s="35"/>
      <c r="J30" s="35"/>
      <c r="K30" s="35"/>
      <c r="L30" s="35" t="s">
        <v>84</v>
      </c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</row>
    <row r="31" spans="1:45" ht="15" customHeight="1" x14ac:dyDescent="0.2">
      <c r="A31" s="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</row>
    <row r="32" spans="1:45" ht="15" customHeight="1" x14ac:dyDescent="0.2">
      <c r="A32" s="2"/>
      <c r="B32" s="182" t="s">
        <v>191</v>
      </c>
      <c r="C32" s="62"/>
      <c r="D32" s="62"/>
      <c r="E32" s="62"/>
      <c r="F32" s="62" t="s">
        <v>192</v>
      </c>
      <c r="G32" s="62" t="s">
        <v>3</v>
      </c>
      <c r="H32" s="62" t="s">
        <v>5</v>
      </c>
      <c r="I32" s="62" t="s">
        <v>6</v>
      </c>
      <c r="J32" s="62" t="s">
        <v>193</v>
      </c>
      <c r="K32" s="183" t="s">
        <v>16</v>
      </c>
      <c r="L32" s="35"/>
      <c r="M32" s="201" t="s">
        <v>266</v>
      </c>
      <c r="N32" s="184"/>
      <c r="O32" s="184"/>
      <c r="P32" s="62" t="s">
        <v>3</v>
      </c>
      <c r="Q32" s="62" t="s">
        <v>5</v>
      </c>
      <c r="R32" s="62" t="s">
        <v>6</v>
      </c>
      <c r="S32" s="62" t="s">
        <v>193</v>
      </c>
      <c r="T32" s="184"/>
      <c r="U32" s="183" t="s">
        <v>16</v>
      </c>
      <c r="V32" s="35"/>
      <c r="W32" s="201" t="s">
        <v>272</v>
      </c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216"/>
      <c r="AI32" s="185" t="s">
        <v>334</v>
      </c>
      <c r="AJ32" s="186"/>
      <c r="AK32" s="186"/>
      <c r="AL32" s="232" t="s">
        <v>3</v>
      </c>
      <c r="AM32" s="232" t="s">
        <v>5</v>
      </c>
      <c r="AN32" s="232" t="s">
        <v>6</v>
      </c>
      <c r="AO32" s="184"/>
      <c r="AP32" s="184"/>
      <c r="AQ32" s="88"/>
      <c r="AR32" s="24"/>
      <c r="AS32" s="24"/>
    </row>
    <row r="33" spans="1:45" ht="15" customHeight="1" x14ac:dyDescent="0.2">
      <c r="A33" s="2"/>
      <c r="B33" s="187">
        <v>2010</v>
      </c>
      <c r="C33" s="90" t="s">
        <v>63</v>
      </c>
      <c r="D33" s="188" t="s">
        <v>82</v>
      </c>
      <c r="E33" s="90"/>
      <c r="F33" s="90">
        <v>18</v>
      </c>
      <c r="G33" s="90">
        <v>12</v>
      </c>
      <c r="H33" s="189">
        <f t="shared" ref="H33:H41" si="3">PRODUCT((F7+G7)/E7)</f>
        <v>8.3333333333333329E-2</v>
      </c>
      <c r="I33" s="189">
        <f t="shared" ref="I33:I41" si="4">PRODUCT(H7/E7)</f>
        <v>0.33333333333333331</v>
      </c>
      <c r="J33" s="189">
        <f t="shared" ref="J33:J41" si="5">PRODUCT(F7+G7+H7)/E7</f>
        <v>0.41666666666666669</v>
      </c>
      <c r="K33" s="190">
        <f t="shared" ref="K33:K41" si="6">PRODUCT(I7/E7)</f>
        <v>0.83333333333333337</v>
      </c>
      <c r="L33" s="38"/>
      <c r="M33" s="191" t="s">
        <v>196</v>
      </c>
      <c r="N33" s="90"/>
      <c r="O33" s="90">
        <v>20</v>
      </c>
      <c r="P33" s="231" t="s">
        <v>315</v>
      </c>
      <c r="Q33" s="231" t="s">
        <v>296</v>
      </c>
      <c r="R33" s="231" t="s">
        <v>306</v>
      </c>
      <c r="S33" s="231" t="s">
        <v>315</v>
      </c>
      <c r="T33" s="193"/>
      <c r="U33" s="204" t="s">
        <v>286</v>
      </c>
      <c r="V33" s="38"/>
      <c r="W33" s="191" t="s">
        <v>267</v>
      </c>
      <c r="X33" s="195"/>
      <c r="Y33" s="188"/>
      <c r="Z33" s="188"/>
      <c r="AA33" s="188"/>
      <c r="AB33" s="188"/>
      <c r="AC33" s="188"/>
      <c r="AD33" s="188"/>
      <c r="AE33" s="188"/>
      <c r="AF33" s="188"/>
      <c r="AG33" s="212"/>
      <c r="AH33" s="217"/>
      <c r="AI33" s="188" t="s">
        <v>335</v>
      </c>
      <c r="AJ33" s="188"/>
      <c r="AK33" s="188"/>
      <c r="AL33" s="212">
        <v>283</v>
      </c>
      <c r="AM33" s="212">
        <v>51</v>
      </c>
      <c r="AN33" s="212">
        <v>460</v>
      </c>
      <c r="AO33" s="188"/>
      <c r="AP33" s="188"/>
      <c r="AQ33" s="194"/>
      <c r="AR33" s="24"/>
      <c r="AS33" s="24"/>
    </row>
    <row r="34" spans="1:45" ht="15" customHeight="1" x14ac:dyDescent="0.2">
      <c r="A34" s="2"/>
      <c r="B34" s="187">
        <v>2011</v>
      </c>
      <c r="C34" s="90" t="s">
        <v>62</v>
      </c>
      <c r="D34" s="188" t="s">
        <v>82</v>
      </c>
      <c r="E34" s="90"/>
      <c r="F34" s="90">
        <v>19</v>
      </c>
      <c r="G34" s="90">
        <v>24</v>
      </c>
      <c r="H34" s="189">
        <f t="shared" si="3"/>
        <v>4.1666666666666664E-2</v>
      </c>
      <c r="I34" s="189">
        <f t="shared" si="4"/>
        <v>1.75</v>
      </c>
      <c r="J34" s="189">
        <f t="shared" si="5"/>
        <v>1.7916666666666667</v>
      </c>
      <c r="K34" s="190">
        <f t="shared" si="6"/>
        <v>3.75</v>
      </c>
      <c r="L34" s="38"/>
      <c r="M34" s="191" t="s">
        <v>199</v>
      </c>
      <c r="N34" s="90"/>
      <c r="O34" s="90">
        <v>20</v>
      </c>
      <c r="P34" s="231" t="s">
        <v>325</v>
      </c>
      <c r="Q34" s="231" t="s">
        <v>297</v>
      </c>
      <c r="R34" s="231" t="s">
        <v>307</v>
      </c>
      <c r="S34" s="231" t="s">
        <v>316</v>
      </c>
      <c r="T34" s="193"/>
      <c r="U34" s="204" t="s">
        <v>287</v>
      </c>
      <c r="V34" s="38"/>
      <c r="W34" s="202" t="s">
        <v>273</v>
      </c>
      <c r="X34" s="195"/>
      <c r="Y34" s="195" t="s">
        <v>275</v>
      </c>
      <c r="Z34" s="224"/>
      <c r="AA34" s="224"/>
      <c r="AB34" s="224"/>
      <c r="AC34" s="224"/>
      <c r="AD34" s="224"/>
      <c r="AE34" s="224"/>
      <c r="AF34" s="224"/>
      <c r="AG34" s="224" t="s">
        <v>276</v>
      </c>
      <c r="AH34" s="217"/>
      <c r="AI34" s="188" t="s">
        <v>336</v>
      </c>
      <c r="AJ34" s="188"/>
      <c r="AK34" s="188"/>
      <c r="AL34" s="212"/>
      <c r="AM34" s="233">
        <f>PRODUCT(AM33/AL33)</f>
        <v>0.18021201413427562</v>
      </c>
      <c r="AN34" s="233">
        <f>PRODUCT(AN33/AL33)</f>
        <v>1.6254416961130742</v>
      </c>
      <c r="AO34" s="188"/>
      <c r="AP34" s="188"/>
      <c r="AQ34" s="194"/>
      <c r="AR34" s="24"/>
      <c r="AS34" s="24"/>
    </row>
    <row r="35" spans="1:45" ht="15" customHeight="1" x14ac:dyDescent="0.2">
      <c r="A35" s="2"/>
      <c r="B35" s="187">
        <v>2012</v>
      </c>
      <c r="C35" s="90" t="s">
        <v>62</v>
      </c>
      <c r="D35" s="188" t="s">
        <v>82</v>
      </c>
      <c r="E35" s="90"/>
      <c r="F35" s="90">
        <v>20</v>
      </c>
      <c r="G35" s="90">
        <v>26</v>
      </c>
      <c r="H35" s="189">
        <f t="shared" si="3"/>
        <v>7.6923076923076927E-2</v>
      </c>
      <c r="I35" s="189">
        <f t="shared" si="4"/>
        <v>1.3461538461538463</v>
      </c>
      <c r="J35" s="189">
        <f t="shared" si="5"/>
        <v>1.4230769230769231</v>
      </c>
      <c r="K35" s="190">
        <f t="shared" si="6"/>
        <v>4.3076923076923075</v>
      </c>
      <c r="L35" s="38"/>
      <c r="M35" s="191" t="s">
        <v>203</v>
      </c>
      <c r="N35" s="90"/>
      <c r="O35" s="90">
        <v>21</v>
      </c>
      <c r="P35" s="231" t="s">
        <v>326</v>
      </c>
      <c r="Q35" s="231" t="s">
        <v>298</v>
      </c>
      <c r="R35" s="231" t="s">
        <v>308</v>
      </c>
      <c r="S35" s="231" t="s">
        <v>317</v>
      </c>
      <c r="T35" s="189"/>
      <c r="U35" s="204" t="s">
        <v>288</v>
      </c>
      <c r="V35" s="38"/>
      <c r="W35" s="202"/>
      <c r="X35" s="195"/>
      <c r="Y35" s="188"/>
      <c r="Z35" s="188"/>
      <c r="AA35" s="188"/>
      <c r="AB35" s="188"/>
      <c r="AC35" s="188"/>
      <c r="AD35" s="188"/>
      <c r="AE35" s="188"/>
      <c r="AF35" s="188"/>
      <c r="AG35" s="212"/>
      <c r="AH35" s="217"/>
      <c r="AI35" s="188"/>
      <c r="AJ35" s="188"/>
      <c r="AK35" s="188"/>
      <c r="AL35" s="188"/>
      <c r="AM35" s="195"/>
      <c r="AN35" s="188"/>
      <c r="AO35" s="188"/>
      <c r="AP35" s="188"/>
      <c r="AQ35" s="194"/>
      <c r="AR35" s="24"/>
      <c r="AS35" s="24"/>
    </row>
    <row r="36" spans="1:45" ht="15" customHeight="1" x14ac:dyDescent="0.2">
      <c r="A36" s="2"/>
      <c r="B36" s="187">
        <v>2013</v>
      </c>
      <c r="C36" s="90" t="s">
        <v>62</v>
      </c>
      <c r="D36" s="188" t="s">
        <v>82</v>
      </c>
      <c r="E36" s="90"/>
      <c r="F36" s="90">
        <v>21</v>
      </c>
      <c r="G36" s="90">
        <v>26</v>
      </c>
      <c r="H36" s="189">
        <f t="shared" si="3"/>
        <v>0.38461538461538464</v>
      </c>
      <c r="I36" s="227">
        <f t="shared" si="4"/>
        <v>2.0384615384615383</v>
      </c>
      <c r="J36" s="227">
        <f t="shared" si="5"/>
        <v>2.4230769230769229</v>
      </c>
      <c r="K36" s="190">
        <f t="shared" si="6"/>
        <v>4.884615384615385</v>
      </c>
      <c r="L36" s="38"/>
      <c r="M36" s="191" t="s">
        <v>206</v>
      </c>
      <c r="N36" s="90"/>
      <c r="O36" s="90"/>
      <c r="P36" s="231" t="s">
        <v>327</v>
      </c>
      <c r="Q36" s="231" t="s">
        <v>299</v>
      </c>
      <c r="R36" s="231" t="s">
        <v>309</v>
      </c>
      <c r="S36" s="231" t="s">
        <v>318</v>
      </c>
      <c r="T36" s="189"/>
      <c r="U36" s="204" t="s">
        <v>289</v>
      </c>
      <c r="V36" s="38"/>
      <c r="W36" s="202" t="s">
        <v>195</v>
      </c>
      <c r="X36" s="195"/>
      <c r="Y36" s="188"/>
      <c r="Z36" s="188"/>
      <c r="AA36" s="188"/>
      <c r="AB36" s="188"/>
      <c r="AC36" s="188"/>
      <c r="AD36" s="188"/>
      <c r="AE36" s="188"/>
      <c r="AF36" s="188"/>
      <c r="AG36" s="212"/>
      <c r="AH36" s="217"/>
      <c r="AI36" s="188"/>
      <c r="AJ36" s="188"/>
      <c r="AK36" s="188"/>
      <c r="AL36" s="188"/>
      <c r="AM36" s="195"/>
      <c r="AN36" s="188"/>
      <c r="AO36" s="188"/>
      <c r="AP36" s="188"/>
      <c r="AQ36" s="194"/>
      <c r="AR36" s="24"/>
      <c r="AS36" s="24"/>
    </row>
    <row r="37" spans="1:45" ht="15" customHeight="1" x14ac:dyDescent="0.2">
      <c r="A37" s="2"/>
      <c r="B37" s="187">
        <v>2014</v>
      </c>
      <c r="C37" s="90" t="s">
        <v>62</v>
      </c>
      <c r="D37" s="188" t="s">
        <v>82</v>
      </c>
      <c r="E37" s="90"/>
      <c r="F37" s="90">
        <v>22</v>
      </c>
      <c r="G37" s="90">
        <v>30</v>
      </c>
      <c r="H37" s="189">
        <f t="shared" si="3"/>
        <v>0.2</v>
      </c>
      <c r="I37" s="189">
        <f t="shared" si="4"/>
        <v>1.5</v>
      </c>
      <c r="J37" s="189">
        <f t="shared" si="5"/>
        <v>1.7</v>
      </c>
      <c r="K37" s="190">
        <f t="shared" si="6"/>
        <v>5.6333333333333337</v>
      </c>
      <c r="L37" s="38"/>
      <c r="M37" s="191" t="s">
        <v>208</v>
      </c>
      <c r="N37" s="90"/>
      <c r="O37" s="90"/>
      <c r="P37" s="231" t="s">
        <v>328</v>
      </c>
      <c r="Q37" s="231" t="s">
        <v>300</v>
      </c>
      <c r="R37" s="231" t="s">
        <v>310</v>
      </c>
      <c r="S37" s="231" t="s">
        <v>319</v>
      </c>
      <c r="T37" s="189"/>
      <c r="U37" s="204" t="s">
        <v>290</v>
      </c>
      <c r="V37" s="38"/>
      <c r="W37" s="202" t="s">
        <v>273</v>
      </c>
      <c r="X37" s="195"/>
      <c r="Y37" s="225" t="s">
        <v>277</v>
      </c>
      <c r="Z37" s="224"/>
      <c r="AA37" s="224"/>
      <c r="AB37" s="224"/>
      <c r="AC37" s="224"/>
      <c r="AD37" s="224"/>
      <c r="AE37" s="224"/>
      <c r="AF37" s="224"/>
      <c r="AG37" s="225" t="s">
        <v>278</v>
      </c>
      <c r="AH37" s="190">
        <v>1.5748031496062993</v>
      </c>
      <c r="AI37" s="188"/>
      <c r="AJ37" s="188"/>
      <c r="AK37" s="188"/>
      <c r="AL37" s="188"/>
      <c r="AM37" s="195"/>
      <c r="AN37" s="188"/>
      <c r="AO37" s="188"/>
      <c r="AP37" s="188"/>
      <c r="AQ37" s="194"/>
      <c r="AR37" s="24"/>
      <c r="AS37" s="24"/>
    </row>
    <row r="38" spans="1:45" ht="15" customHeight="1" x14ac:dyDescent="0.2">
      <c r="A38" s="2"/>
      <c r="B38" s="187">
        <v>2015</v>
      </c>
      <c r="C38" s="90" t="s">
        <v>62</v>
      </c>
      <c r="D38" s="188" t="s">
        <v>82</v>
      </c>
      <c r="E38" s="90"/>
      <c r="F38" s="90">
        <v>23</v>
      </c>
      <c r="G38" s="90">
        <v>30</v>
      </c>
      <c r="H38" s="189">
        <f t="shared" si="3"/>
        <v>0.1</v>
      </c>
      <c r="I38" s="189">
        <f t="shared" si="4"/>
        <v>1.9333333333333333</v>
      </c>
      <c r="J38" s="189">
        <f t="shared" si="5"/>
        <v>2.0333333333333332</v>
      </c>
      <c r="K38" s="190">
        <f t="shared" si="6"/>
        <v>4.833333333333333</v>
      </c>
      <c r="L38" s="38"/>
      <c r="M38" s="191" t="s">
        <v>212</v>
      </c>
      <c r="N38" s="90"/>
      <c r="O38" s="90"/>
      <c r="P38" s="231" t="s">
        <v>329</v>
      </c>
      <c r="Q38" s="231" t="s">
        <v>301</v>
      </c>
      <c r="R38" s="231" t="s">
        <v>311</v>
      </c>
      <c r="S38" s="231" t="s">
        <v>320</v>
      </c>
      <c r="T38" s="189"/>
      <c r="U38" s="204" t="s">
        <v>291</v>
      </c>
      <c r="V38" s="38"/>
      <c r="W38" s="202" t="s">
        <v>198</v>
      </c>
      <c r="X38" s="195"/>
      <c r="Y38" s="226" t="s">
        <v>279</v>
      </c>
      <c r="Z38" s="224"/>
      <c r="AA38" s="224"/>
      <c r="AB38" s="224"/>
      <c r="AC38" s="224"/>
      <c r="AD38" s="224"/>
      <c r="AE38" s="224"/>
      <c r="AF38" s="224"/>
      <c r="AG38" s="225" t="s">
        <v>263</v>
      </c>
      <c r="AH38" s="190">
        <v>1.6759776536312849</v>
      </c>
      <c r="AI38" s="185" t="s">
        <v>337</v>
      </c>
      <c r="AJ38" s="186"/>
      <c r="AK38" s="186"/>
      <c r="AL38" s="232" t="s">
        <v>338</v>
      </c>
      <c r="AM38" s="232" t="s">
        <v>339</v>
      </c>
      <c r="AN38" s="232" t="s">
        <v>340</v>
      </c>
      <c r="AO38" s="232"/>
      <c r="AP38" s="184"/>
      <c r="AQ38" s="88"/>
      <c r="AR38" s="24"/>
      <c r="AS38" s="24"/>
    </row>
    <row r="39" spans="1:45" ht="15" customHeight="1" x14ac:dyDescent="0.2">
      <c r="A39" s="2"/>
      <c r="B39" s="187">
        <v>2016</v>
      </c>
      <c r="C39" s="90" t="s">
        <v>61</v>
      </c>
      <c r="D39" s="188" t="s">
        <v>82</v>
      </c>
      <c r="E39" s="90"/>
      <c r="F39" s="90">
        <v>24</v>
      </c>
      <c r="G39" s="90">
        <v>28</v>
      </c>
      <c r="H39" s="189">
        <f t="shared" si="3"/>
        <v>0.14285714285714285</v>
      </c>
      <c r="I39" s="189">
        <f t="shared" si="4"/>
        <v>2.0357142857142856</v>
      </c>
      <c r="J39" s="189">
        <f t="shared" si="5"/>
        <v>2.1785714285714284</v>
      </c>
      <c r="K39" s="190">
        <f t="shared" si="6"/>
        <v>4.3214285714285712</v>
      </c>
      <c r="L39" s="38"/>
      <c r="M39" s="191" t="s">
        <v>215</v>
      </c>
      <c r="N39" s="90"/>
      <c r="O39" s="90"/>
      <c r="P39" s="231" t="s">
        <v>330</v>
      </c>
      <c r="Q39" s="231" t="s">
        <v>302</v>
      </c>
      <c r="R39" s="231" t="s">
        <v>312</v>
      </c>
      <c r="S39" s="231" t="s">
        <v>321</v>
      </c>
      <c r="T39" s="189"/>
      <c r="U39" s="204" t="s">
        <v>292</v>
      </c>
      <c r="V39" s="38"/>
      <c r="W39" s="202" t="s">
        <v>202</v>
      </c>
      <c r="X39" s="195"/>
      <c r="Y39" s="226" t="s">
        <v>280</v>
      </c>
      <c r="Z39" s="224"/>
      <c r="AA39" s="224"/>
      <c r="AB39" s="224"/>
      <c r="AC39" s="224"/>
      <c r="AD39" s="224"/>
      <c r="AE39" s="224"/>
      <c r="AF39" s="224"/>
      <c r="AG39" s="225" t="s">
        <v>264</v>
      </c>
      <c r="AH39" s="190">
        <v>1.6129032258064515</v>
      </c>
      <c r="AI39" s="188" t="s">
        <v>335</v>
      </c>
      <c r="AJ39" s="188"/>
      <c r="AK39" s="188"/>
      <c r="AL39" s="233">
        <v>0.19</v>
      </c>
      <c r="AM39" s="233">
        <v>0.17</v>
      </c>
      <c r="AN39" s="233">
        <f>PRODUCT(AL39-AM39)</f>
        <v>1.999999999999999E-2</v>
      </c>
      <c r="AO39" s="212"/>
      <c r="AP39" s="188"/>
      <c r="AQ39" s="194"/>
      <c r="AR39" s="24"/>
      <c r="AS39" s="24"/>
    </row>
    <row r="40" spans="1:45" ht="15" customHeight="1" x14ac:dyDescent="0.2">
      <c r="A40" s="2"/>
      <c r="B40" s="187">
        <v>2017</v>
      </c>
      <c r="C40" s="90" t="s">
        <v>61</v>
      </c>
      <c r="D40" s="188" t="s">
        <v>82</v>
      </c>
      <c r="E40" s="90"/>
      <c r="F40" s="90">
        <v>25</v>
      </c>
      <c r="G40" s="90">
        <v>30</v>
      </c>
      <c r="H40" s="189">
        <f t="shared" si="3"/>
        <v>0.1</v>
      </c>
      <c r="I40" s="189">
        <f t="shared" si="4"/>
        <v>1.1666666666666667</v>
      </c>
      <c r="J40" s="189">
        <f t="shared" si="5"/>
        <v>1.2666666666666666</v>
      </c>
      <c r="K40" s="190">
        <f t="shared" si="6"/>
        <v>5.2</v>
      </c>
      <c r="L40" s="38"/>
      <c r="M40" s="191" t="s">
        <v>220</v>
      </c>
      <c r="N40" s="90"/>
      <c r="O40" s="90"/>
      <c r="P40" s="231" t="s">
        <v>331</v>
      </c>
      <c r="Q40" s="231" t="s">
        <v>303</v>
      </c>
      <c r="R40" s="231" t="s">
        <v>313</v>
      </c>
      <c r="S40" s="231" t="s">
        <v>322</v>
      </c>
      <c r="T40" s="189"/>
      <c r="U40" s="204" t="s">
        <v>293</v>
      </c>
      <c r="V40" s="38"/>
      <c r="W40" s="187"/>
      <c r="X40" s="195"/>
      <c r="Y40" s="195" t="s">
        <v>205</v>
      </c>
      <c r="Z40" s="188"/>
      <c r="AA40" s="188"/>
      <c r="AB40" s="188"/>
      <c r="AC40" s="195"/>
      <c r="AD40" s="188"/>
      <c r="AE40" s="188"/>
      <c r="AF40" s="188"/>
      <c r="AG40" s="188"/>
      <c r="AH40" s="194"/>
      <c r="AI40" s="188"/>
      <c r="AJ40" s="188"/>
      <c r="AK40" s="188"/>
      <c r="AL40" s="188"/>
      <c r="AM40" s="195"/>
      <c r="AN40" s="188"/>
      <c r="AO40" s="188"/>
      <c r="AP40" s="188"/>
      <c r="AQ40" s="194"/>
      <c r="AR40" s="24"/>
      <c r="AS40" s="24"/>
    </row>
    <row r="41" spans="1:45" ht="15" customHeight="1" x14ac:dyDescent="0.2">
      <c r="A41" s="2"/>
      <c r="B41" s="187">
        <v>2018</v>
      </c>
      <c r="C41" s="90" t="s">
        <v>71</v>
      </c>
      <c r="D41" s="188" t="s">
        <v>82</v>
      </c>
      <c r="E41" s="90"/>
      <c r="F41" s="90">
        <v>26</v>
      </c>
      <c r="G41" s="90">
        <v>23</v>
      </c>
      <c r="H41" s="189">
        <f t="shared" si="3"/>
        <v>0.21739130434782608</v>
      </c>
      <c r="I41" s="189">
        <f t="shared" si="4"/>
        <v>1.6521739130434783</v>
      </c>
      <c r="J41" s="189">
        <f t="shared" si="5"/>
        <v>1.8695652173913044</v>
      </c>
      <c r="K41" s="190">
        <f t="shared" si="6"/>
        <v>4.4782608695652177</v>
      </c>
      <c r="L41" s="38"/>
      <c r="M41" s="191" t="s">
        <v>224</v>
      </c>
      <c r="N41" s="90"/>
      <c r="O41" s="90"/>
      <c r="P41" s="231" t="s">
        <v>332</v>
      </c>
      <c r="Q41" s="231" t="s">
        <v>304</v>
      </c>
      <c r="R41" s="231" t="s">
        <v>314</v>
      </c>
      <c r="S41" s="231" t="s">
        <v>323</v>
      </c>
      <c r="T41" s="189"/>
      <c r="U41" s="204" t="s">
        <v>294</v>
      </c>
      <c r="V41" s="38"/>
      <c r="W41" s="191" t="s">
        <v>269</v>
      </c>
      <c r="X41" s="195"/>
      <c r="Y41" s="195"/>
      <c r="Z41" s="188"/>
      <c r="AA41" s="188"/>
      <c r="AB41" s="188"/>
      <c r="AC41" s="195"/>
      <c r="AD41" s="188"/>
      <c r="AE41" s="188"/>
      <c r="AF41" s="188"/>
      <c r="AG41" s="195"/>
      <c r="AH41" s="194"/>
      <c r="AI41" s="188"/>
      <c r="AJ41" s="188"/>
      <c r="AK41" s="188"/>
      <c r="AL41" s="188"/>
      <c r="AM41" s="195"/>
      <c r="AN41" s="188"/>
      <c r="AO41" s="188"/>
      <c r="AP41" s="188"/>
      <c r="AQ41" s="194"/>
      <c r="AR41" s="24"/>
      <c r="AS41" s="24"/>
    </row>
    <row r="42" spans="1:45" ht="15" customHeight="1" x14ac:dyDescent="0.2">
      <c r="A42" s="2"/>
      <c r="B42" s="187">
        <v>2019</v>
      </c>
      <c r="C42" s="90" t="s">
        <v>61</v>
      </c>
      <c r="D42" s="188" t="s">
        <v>82</v>
      </c>
      <c r="E42" s="90"/>
      <c r="F42" s="90">
        <v>27</v>
      </c>
      <c r="G42" s="90">
        <v>30</v>
      </c>
      <c r="H42" s="227">
        <f t="shared" ref="H42:H43" si="7">PRODUCT((F16+G16)/E16)</f>
        <v>0.46666666666666667</v>
      </c>
      <c r="I42" s="189">
        <f t="shared" ref="I42:I43" si="8">PRODUCT(H16/E16)</f>
        <v>1.8666666666666667</v>
      </c>
      <c r="J42" s="189">
        <f t="shared" ref="J42:J43" si="9">PRODUCT(F16+G16+H16)/E16</f>
        <v>2.3333333333333335</v>
      </c>
      <c r="K42" s="230">
        <f t="shared" ref="K42:K43" si="10">PRODUCT(I16/E16)</f>
        <v>6.1333333333333337</v>
      </c>
      <c r="L42" s="38"/>
      <c r="M42" s="191" t="s">
        <v>227</v>
      </c>
      <c r="N42" s="90"/>
      <c r="O42" s="90"/>
      <c r="P42" s="231" t="s">
        <v>333</v>
      </c>
      <c r="Q42" s="231" t="s">
        <v>305</v>
      </c>
      <c r="R42" s="231" t="s">
        <v>187</v>
      </c>
      <c r="S42" s="231" t="s">
        <v>324</v>
      </c>
      <c r="T42" s="189"/>
      <c r="U42" s="204" t="s">
        <v>295</v>
      </c>
      <c r="V42" s="38"/>
      <c r="W42" s="187">
        <v>1000</v>
      </c>
      <c r="X42" s="195"/>
      <c r="Y42" s="224" t="s">
        <v>281</v>
      </c>
      <c r="Z42" s="224"/>
      <c r="AA42" s="224"/>
      <c r="AB42" s="224"/>
      <c r="AC42" s="224"/>
      <c r="AD42" s="224"/>
      <c r="AE42" s="224"/>
      <c r="AF42" s="224"/>
      <c r="AG42" s="224" t="s">
        <v>282</v>
      </c>
      <c r="AH42" s="190">
        <v>4.4642857142857144</v>
      </c>
      <c r="AI42" s="188"/>
      <c r="AJ42" s="188"/>
      <c r="AK42" s="188"/>
      <c r="AL42" s="188"/>
      <c r="AM42" s="195"/>
      <c r="AN42" s="188"/>
      <c r="AO42" s="188"/>
      <c r="AP42" s="188"/>
      <c r="AQ42" s="194"/>
      <c r="AR42" s="24"/>
      <c r="AS42" s="24"/>
    </row>
    <row r="43" spans="1:45" ht="15" customHeight="1" x14ac:dyDescent="0.2">
      <c r="A43" s="2"/>
      <c r="B43" s="187">
        <v>2020</v>
      </c>
      <c r="C43" s="90"/>
      <c r="D43" s="188" t="s">
        <v>82</v>
      </c>
      <c r="E43" s="90"/>
      <c r="F43" s="90">
        <v>28</v>
      </c>
      <c r="G43" s="90">
        <v>24</v>
      </c>
      <c r="H43" s="189">
        <f t="shared" si="7"/>
        <v>8.3333333333333329E-2</v>
      </c>
      <c r="I43" s="189">
        <f t="shared" si="8"/>
        <v>1.5416666666666667</v>
      </c>
      <c r="J43" s="189">
        <f t="shared" si="9"/>
        <v>1.625</v>
      </c>
      <c r="K43" s="190">
        <f t="shared" si="10"/>
        <v>6.083333333333333</v>
      </c>
      <c r="L43" s="38"/>
      <c r="M43" s="191" t="s">
        <v>356</v>
      </c>
      <c r="N43" s="90"/>
      <c r="O43" s="90"/>
      <c r="P43" s="6" t="s">
        <v>358</v>
      </c>
      <c r="Q43" s="6" t="s">
        <v>359</v>
      </c>
      <c r="R43" s="6" t="s">
        <v>353</v>
      </c>
      <c r="S43" s="6" t="s">
        <v>357</v>
      </c>
      <c r="T43" s="227"/>
      <c r="U43" s="229" t="s">
        <v>355</v>
      </c>
      <c r="V43" s="38"/>
      <c r="W43" s="187"/>
      <c r="X43" s="195"/>
      <c r="Y43" s="224"/>
      <c r="Z43" s="224"/>
      <c r="AA43" s="224"/>
      <c r="AB43" s="224"/>
      <c r="AC43" s="224"/>
      <c r="AD43" s="224"/>
      <c r="AE43" s="224"/>
      <c r="AF43" s="224"/>
      <c r="AG43" s="224"/>
      <c r="AH43" s="190"/>
      <c r="AI43" s="185" t="s">
        <v>341</v>
      </c>
      <c r="AJ43" s="186"/>
      <c r="AK43" s="186"/>
      <c r="AL43" s="232" t="s">
        <v>338</v>
      </c>
      <c r="AM43" s="232" t="s">
        <v>339</v>
      </c>
      <c r="AN43" s="232" t="s">
        <v>340</v>
      </c>
      <c r="AO43" s="232"/>
      <c r="AP43" s="184"/>
      <c r="AQ43" s="88"/>
      <c r="AR43" s="24"/>
      <c r="AS43" s="24"/>
    </row>
    <row r="44" spans="1:45" ht="15" customHeight="1" x14ac:dyDescent="0.2">
      <c r="A44" s="2"/>
      <c r="B44" s="187"/>
      <c r="C44" s="90"/>
      <c r="D44" s="188"/>
      <c r="E44" s="90"/>
      <c r="F44" s="90"/>
      <c r="G44" s="90"/>
      <c r="H44" s="189"/>
      <c r="I44" s="189"/>
      <c r="J44" s="189"/>
      <c r="K44" s="190"/>
      <c r="L44" s="38"/>
      <c r="M44" s="191"/>
      <c r="N44" s="90"/>
      <c r="O44" s="90"/>
      <c r="P44" s="231"/>
      <c r="Q44" s="231"/>
      <c r="R44" s="231"/>
      <c r="S44" s="231"/>
      <c r="T44" s="189"/>
      <c r="U44" s="204"/>
      <c r="V44" s="38"/>
      <c r="W44" s="187"/>
      <c r="X44" s="195"/>
      <c r="Y44" s="224"/>
      <c r="Z44" s="224"/>
      <c r="AA44" s="224"/>
      <c r="AB44" s="224"/>
      <c r="AC44" s="224"/>
      <c r="AD44" s="224"/>
      <c r="AE44" s="224"/>
      <c r="AF44" s="224"/>
      <c r="AG44" s="224"/>
      <c r="AH44" s="190"/>
      <c r="AI44" s="188" t="s">
        <v>335</v>
      </c>
      <c r="AJ44" s="188"/>
      <c r="AK44" s="188"/>
      <c r="AL44" s="233">
        <v>1.63</v>
      </c>
      <c r="AM44" s="233">
        <v>1.56</v>
      </c>
      <c r="AN44" s="233">
        <f>PRODUCT(AL44-AM44)</f>
        <v>6.999999999999984E-2</v>
      </c>
      <c r="AO44" s="212"/>
      <c r="AP44" s="188"/>
      <c r="AQ44" s="194"/>
      <c r="AR44" s="24"/>
      <c r="AS44" s="24"/>
    </row>
    <row r="45" spans="1:45" ht="15" customHeight="1" x14ac:dyDescent="0.2">
      <c r="A45" s="2"/>
      <c r="B45" s="182" t="s">
        <v>342</v>
      </c>
      <c r="C45" s="62"/>
      <c r="D45" s="184"/>
      <c r="E45" s="62"/>
      <c r="F45" s="62"/>
      <c r="G45" s="62"/>
      <c r="H45" s="234"/>
      <c r="I45" s="234"/>
      <c r="J45" s="234"/>
      <c r="K45" s="235"/>
      <c r="L45" s="38"/>
      <c r="M45" s="182" t="s">
        <v>343</v>
      </c>
      <c r="N45" s="62"/>
      <c r="O45" s="184"/>
      <c r="P45" s="62"/>
      <c r="Q45" s="62"/>
      <c r="R45" s="62"/>
      <c r="S45" s="234"/>
      <c r="T45" s="234"/>
      <c r="U45" s="235"/>
      <c r="V45" s="38"/>
      <c r="W45" s="187"/>
      <c r="X45" s="195"/>
      <c r="Y45" s="224"/>
      <c r="Z45" s="224"/>
      <c r="AA45" s="224"/>
      <c r="AB45" s="224"/>
      <c r="AC45" s="224"/>
      <c r="AD45" s="224"/>
      <c r="AE45" s="224"/>
      <c r="AF45" s="224"/>
      <c r="AG45" s="224"/>
      <c r="AH45" s="190"/>
      <c r="AI45" s="188"/>
      <c r="AJ45" s="188"/>
      <c r="AK45" s="188"/>
      <c r="AL45" s="188"/>
      <c r="AM45" s="195"/>
      <c r="AN45" s="188"/>
      <c r="AO45" s="188"/>
      <c r="AP45" s="188"/>
      <c r="AQ45" s="194"/>
      <c r="AR45" s="24"/>
      <c r="AS45" s="24"/>
    </row>
    <row r="46" spans="1:45" ht="15" customHeight="1" x14ac:dyDescent="0.2">
      <c r="A46" s="2"/>
      <c r="B46" s="191">
        <v>5480</v>
      </c>
      <c r="C46" s="224" t="s">
        <v>350</v>
      </c>
      <c r="D46" s="188"/>
      <c r="E46" s="90"/>
      <c r="F46" s="90"/>
      <c r="G46" s="90"/>
      <c r="H46" s="189"/>
      <c r="I46" s="189"/>
      <c r="J46" s="189"/>
      <c r="K46" s="190"/>
      <c r="L46" s="38"/>
      <c r="M46" s="191">
        <v>5480</v>
      </c>
      <c r="N46" s="224" t="s">
        <v>350</v>
      </c>
      <c r="O46" s="90"/>
      <c r="P46" s="90"/>
      <c r="Q46" s="90"/>
      <c r="R46" s="90"/>
      <c r="S46" s="90"/>
      <c r="T46" s="189"/>
      <c r="U46" s="190"/>
      <c r="V46" s="38"/>
      <c r="W46" s="187"/>
      <c r="X46" s="195"/>
      <c r="Y46" s="224"/>
      <c r="Z46" s="224"/>
      <c r="AA46" s="224"/>
      <c r="AB46" s="224"/>
      <c r="AC46" s="224"/>
      <c r="AD46" s="224"/>
      <c r="AE46" s="224"/>
      <c r="AF46" s="224"/>
      <c r="AG46" s="224"/>
      <c r="AH46" s="190"/>
      <c r="AI46" s="188"/>
      <c r="AJ46" s="188"/>
      <c r="AK46" s="188"/>
      <c r="AL46" s="188"/>
      <c r="AM46" s="195"/>
      <c r="AN46" s="188"/>
      <c r="AO46" s="188"/>
      <c r="AP46" s="188"/>
      <c r="AQ46" s="194"/>
      <c r="AR46" s="24"/>
      <c r="AS46" s="24"/>
    </row>
    <row r="47" spans="1:45" ht="15" customHeight="1" x14ac:dyDescent="0.2">
      <c r="A47" s="2"/>
      <c r="B47" s="187"/>
      <c r="C47" s="90"/>
      <c r="D47" s="188"/>
      <c r="E47" s="90"/>
      <c r="F47" s="90"/>
      <c r="G47" s="90"/>
      <c r="H47" s="189"/>
      <c r="I47" s="189"/>
      <c r="J47" s="189"/>
      <c r="K47" s="190"/>
      <c r="L47" s="38"/>
      <c r="M47" s="191">
        <v>5118</v>
      </c>
      <c r="N47" s="188" t="s">
        <v>345</v>
      </c>
      <c r="O47" s="90"/>
      <c r="P47" s="90"/>
      <c r="Q47" s="90"/>
      <c r="R47" s="90"/>
      <c r="S47" s="90"/>
      <c r="T47" s="189"/>
      <c r="U47" s="190"/>
      <c r="V47" s="38"/>
      <c r="W47" s="187"/>
      <c r="X47" s="195"/>
      <c r="Y47" s="224"/>
      <c r="Z47" s="224"/>
      <c r="AA47" s="224"/>
      <c r="AB47" s="224"/>
      <c r="AC47" s="224"/>
      <c r="AD47" s="224"/>
      <c r="AE47" s="224"/>
      <c r="AF47" s="224"/>
      <c r="AG47" s="224"/>
      <c r="AH47" s="190"/>
      <c r="AI47" s="188"/>
      <c r="AJ47" s="188"/>
      <c r="AK47" s="188"/>
      <c r="AL47" s="188"/>
      <c r="AM47" s="195"/>
      <c r="AN47" s="188"/>
      <c r="AO47" s="188"/>
      <c r="AP47" s="188"/>
      <c r="AQ47" s="194"/>
      <c r="AR47" s="24"/>
      <c r="AS47" s="24"/>
    </row>
    <row r="48" spans="1:45" ht="15" customHeight="1" x14ac:dyDescent="0.2">
      <c r="A48" s="2"/>
      <c r="B48" s="182" t="s">
        <v>344</v>
      </c>
      <c r="C48" s="62"/>
      <c r="D48" s="184"/>
      <c r="E48" s="62"/>
      <c r="F48" s="62"/>
      <c r="G48" s="62"/>
      <c r="H48" s="234"/>
      <c r="I48" s="234"/>
      <c r="J48" s="234"/>
      <c r="K48" s="235"/>
      <c r="L48" s="38"/>
      <c r="M48" s="191">
        <v>5010</v>
      </c>
      <c r="N48" s="224" t="s">
        <v>349</v>
      </c>
      <c r="O48" s="90"/>
      <c r="P48" s="90"/>
      <c r="Q48" s="90"/>
      <c r="R48" s="90"/>
      <c r="S48" s="90"/>
      <c r="T48" s="189"/>
      <c r="U48" s="190"/>
      <c r="V48" s="38"/>
      <c r="W48" s="187"/>
      <c r="X48" s="195"/>
      <c r="Y48" s="224"/>
      <c r="Z48" s="224"/>
      <c r="AA48" s="224"/>
      <c r="AB48" s="224"/>
      <c r="AC48" s="224"/>
      <c r="AD48" s="224"/>
      <c r="AE48" s="224"/>
      <c r="AF48" s="224"/>
      <c r="AG48" s="224"/>
      <c r="AH48" s="190"/>
      <c r="AI48" s="188"/>
      <c r="AJ48" s="188"/>
      <c r="AK48" s="188"/>
      <c r="AL48" s="188"/>
      <c r="AM48" s="195"/>
      <c r="AN48" s="188"/>
      <c r="AO48" s="188"/>
      <c r="AP48" s="188"/>
      <c r="AQ48" s="194"/>
      <c r="AR48" s="24"/>
      <c r="AS48" s="24"/>
    </row>
    <row r="49" spans="1:45" ht="15" customHeight="1" x14ac:dyDescent="0.2">
      <c r="A49" s="2"/>
      <c r="B49" s="191">
        <v>5118</v>
      </c>
      <c r="C49" s="188" t="s">
        <v>345</v>
      </c>
      <c r="D49" s="188"/>
      <c r="E49" s="90"/>
      <c r="F49" s="90"/>
      <c r="G49" s="90"/>
      <c r="H49" s="189"/>
      <c r="I49" s="189"/>
      <c r="J49" s="189"/>
      <c r="K49" s="190"/>
      <c r="L49" s="38"/>
      <c r="M49" s="191"/>
      <c r="N49" s="90"/>
      <c r="O49" s="90"/>
      <c r="P49" s="231"/>
      <c r="Q49" s="231"/>
      <c r="R49" s="231"/>
      <c r="S49" s="231"/>
      <c r="T49" s="189"/>
      <c r="U49" s="204"/>
      <c r="V49" s="38"/>
      <c r="W49" s="187"/>
      <c r="X49" s="195"/>
      <c r="Y49" s="224"/>
      <c r="Z49" s="224"/>
      <c r="AA49" s="224"/>
      <c r="AB49" s="224"/>
      <c r="AC49" s="224"/>
      <c r="AD49" s="224"/>
      <c r="AE49" s="224"/>
      <c r="AF49" s="224"/>
      <c r="AG49" s="224"/>
      <c r="AH49" s="190"/>
      <c r="AI49" s="188"/>
      <c r="AJ49" s="188"/>
      <c r="AK49" s="188"/>
      <c r="AL49" s="188"/>
      <c r="AM49" s="195"/>
      <c r="AN49" s="188"/>
      <c r="AO49" s="188"/>
      <c r="AP49" s="188"/>
      <c r="AQ49" s="194"/>
      <c r="AR49" s="24"/>
      <c r="AS49" s="24"/>
    </row>
    <row r="50" spans="1:45" ht="15" customHeight="1" x14ac:dyDescent="0.2">
      <c r="A50" s="2"/>
      <c r="B50" s="191"/>
      <c r="C50" s="188"/>
      <c r="D50" s="188"/>
      <c r="E50" s="90"/>
      <c r="F50" s="90"/>
      <c r="G50" s="90"/>
      <c r="H50" s="189"/>
      <c r="I50" s="189"/>
      <c r="J50" s="189"/>
      <c r="K50" s="190"/>
      <c r="L50" s="38"/>
      <c r="M50" s="191"/>
      <c r="N50" s="90"/>
      <c r="O50" s="90"/>
      <c r="P50" s="231"/>
      <c r="Q50" s="231"/>
      <c r="R50" s="231"/>
      <c r="S50" s="231"/>
      <c r="T50" s="189"/>
      <c r="U50" s="204"/>
      <c r="V50" s="38"/>
      <c r="W50" s="187"/>
      <c r="X50" s="195"/>
      <c r="Y50" s="224"/>
      <c r="Z50" s="224"/>
      <c r="AA50" s="224"/>
      <c r="AB50" s="224"/>
      <c r="AC50" s="224"/>
      <c r="AD50" s="224"/>
      <c r="AE50" s="224"/>
      <c r="AF50" s="224"/>
      <c r="AG50" s="224"/>
      <c r="AH50" s="190"/>
      <c r="AI50" s="188"/>
      <c r="AJ50" s="188"/>
      <c r="AK50" s="188"/>
      <c r="AL50" s="188"/>
      <c r="AM50" s="195"/>
      <c r="AN50" s="188"/>
      <c r="AO50" s="188"/>
      <c r="AP50" s="188"/>
      <c r="AQ50" s="194"/>
      <c r="AR50" s="24"/>
      <c r="AS50" s="24"/>
    </row>
    <row r="51" spans="1:45" ht="15" customHeight="1" x14ac:dyDescent="0.2">
      <c r="A51" s="2"/>
      <c r="B51" s="236" t="s">
        <v>346</v>
      </c>
      <c r="C51" s="186" t="s">
        <v>347</v>
      </c>
      <c r="D51" s="186"/>
      <c r="E51" s="62" t="s">
        <v>3</v>
      </c>
      <c r="F51" s="62"/>
      <c r="G51" s="62" t="s">
        <v>348</v>
      </c>
      <c r="H51" s="234"/>
      <c r="I51" s="234"/>
      <c r="J51" s="234"/>
      <c r="K51" s="235"/>
      <c r="L51" s="38"/>
      <c r="M51" s="191"/>
      <c r="N51" s="90"/>
      <c r="O51" s="90"/>
      <c r="P51" s="231"/>
      <c r="Q51" s="231"/>
      <c r="R51" s="231"/>
      <c r="S51" s="231"/>
      <c r="T51" s="189"/>
      <c r="U51" s="204"/>
      <c r="V51" s="38"/>
      <c r="W51" s="187"/>
      <c r="X51" s="195"/>
      <c r="Y51" s="224"/>
      <c r="Z51" s="224"/>
      <c r="AA51" s="224"/>
      <c r="AB51" s="224"/>
      <c r="AC51" s="224"/>
      <c r="AD51" s="224"/>
      <c r="AE51" s="224"/>
      <c r="AF51" s="224"/>
      <c r="AG51" s="224"/>
      <c r="AH51" s="190"/>
      <c r="AI51" s="188"/>
      <c r="AJ51" s="188"/>
      <c r="AK51" s="188"/>
      <c r="AL51" s="188"/>
      <c r="AM51" s="195"/>
      <c r="AN51" s="188"/>
      <c r="AO51" s="188"/>
      <c r="AP51" s="188"/>
      <c r="AQ51" s="194"/>
      <c r="AR51" s="24"/>
      <c r="AS51" s="24"/>
    </row>
    <row r="52" spans="1:45" ht="15" customHeight="1" x14ac:dyDescent="0.2">
      <c r="A52" s="2"/>
      <c r="B52" s="237"/>
      <c r="C52" s="238" t="s">
        <v>367</v>
      </c>
      <c r="D52" s="90"/>
      <c r="E52" s="90">
        <v>391</v>
      </c>
      <c r="F52" s="90"/>
      <c r="G52" s="90">
        <v>1955</v>
      </c>
      <c r="H52" s="90"/>
      <c r="I52" s="189"/>
      <c r="J52" s="189"/>
      <c r="K52" s="190"/>
      <c r="L52" s="38"/>
      <c r="M52" s="191"/>
      <c r="N52" s="90"/>
      <c r="O52" s="90"/>
      <c r="P52" s="231"/>
      <c r="Q52" s="231"/>
      <c r="R52" s="231"/>
      <c r="S52" s="231"/>
      <c r="T52" s="189"/>
      <c r="U52" s="204"/>
      <c r="V52" s="38"/>
      <c r="W52" s="187"/>
      <c r="X52" s="195"/>
      <c r="Y52" s="224"/>
      <c r="Z52" s="224"/>
      <c r="AA52" s="224"/>
      <c r="AB52" s="224"/>
      <c r="AC52" s="224"/>
      <c r="AD52" s="224"/>
      <c r="AE52" s="224"/>
      <c r="AF52" s="224"/>
      <c r="AG52" s="224"/>
      <c r="AH52" s="190"/>
      <c r="AI52" s="188"/>
      <c r="AJ52" s="188"/>
      <c r="AK52" s="188"/>
      <c r="AL52" s="188"/>
      <c r="AM52" s="195"/>
      <c r="AN52" s="188"/>
      <c r="AO52" s="188"/>
      <c r="AP52" s="188"/>
      <c r="AQ52" s="194"/>
      <c r="AR52" s="24"/>
      <c r="AS52" s="24"/>
    </row>
    <row r="53" spans="1:45" s="9" customFormat="1" ht="15" customHeight="1" x14ac:dyDescent="0.25">
      <c r="A53" s="23"/>
      <c r="B53" s="196"/>
      <c r="C53" s="197"/>
      <c r="D53" s="197"/>
      <c r="E53" s="197"/>
      <c r="F53" s="197"/>
      <c r="G53" s="197"/>
      <c r="H53" s="198"/>
      <c r="I53" s="198"/>
      <c r="J53" s="198"/>
      <c r="K53" s="199"/>
      <c r="L53" s="38"/>
      <c r="M53" s="196"/>
      <c r="N53" s="197"/>
      <c r="O53" s="197"/>
      <c r="P53" s="197"/>
      <c r="Q53" s="197"/>
      <c r="R53" s="197"/>
      <c r="S53" s="197"/>
      <c r="T53" s="197"/>
      <c r="U53" s="199"/>
      <c r="V53" s="38"/>
      <c r="W53" s="196"/>
      <c r="X53" s="197"/>
      <c r="Y53" s="197"/>
      <c r="Z53" s="197"/>
      <c r="AA53" s="197"/>
      <c r="AB53" s="197"/>
      <c r="AC53" s="197"/>
      <c r="AD53" s="197"/>
      <c r="AE53" s="197"/>
      <c r="AF53" s="198"/>
      <c r="AG53" s="198"/>
      <c r="AH53" s="199"/>
      <c r="AI53" s="197"/>
      <c r="AJ53" s="197"/>
      <c r="AK53" s="197"/>
      <c r="AL53" s="197"/>
      <c r="AM53" s="197"/>
      <c r="AN53" s="197"/>
      <c r="AO53" s="197"/>
      <c r="AP53" s="197"/>
      <c r="AQ53" s="200"/>
      <c r="AR53" s="35"/>
      <c r="AS53" s="39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220"/>
      <c r="AG54" s="221"/>
      <c r="AH54" s="221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9"/>
    </row>
    <row r="55" spans="1:45" ht="15" customHeight="1" x14ac:dyDescent="0.2">
      <c r="A55" s="2"/>
      <c r="B55" s="182" t="s">
        <v>194</v>
      </c>
      <c r="C55" s="62"/>
      <c r="D55" s="62"/>
      <c r="E55" s="62"/>
      <c r="F55" s="62" t="s">
        <v>192</v>
      </c>
      <c r="G55" s="62" t="s">
        <v>3</v>
      </c>
      <c r="H55" s="62" t="s">
        <v>5</v>
      </c>
      <c r="I55" s="62" t="s">
        <v>6</v>
      </c>
      <c r="J55" s="62" t="s">
        <v>193</v>
      </c>
      <c r="K55" s="183" t="s">
        <v>16</v>
      </c>
      <c r="L55" s="35"/>
      <c r="M55" s="201" t="s">
        <v>266</v>
      </c>
      <c r="N55" s="184"/>
      <c r="O55" s="184"/>
      <c r="P55" s="62" t="s">
        <v>3</v>
      </c>
      <c r="Q55" s="62" t="s">
        <v>5</v>
      </c>
      <c r="R55" s="62" t="s">
        <v>6</v>
      </c>
      <c r="S55" s="62" t="s">
        <v>193</v>
      </c>
      <c r="T55" s="184"/>
      <c r="U55" s="183" t="s">
        <v>16</v>
      </c>
      <c r="V55" s="35"/>
      <c r="W55" s="201" t="s">
        <v>274</v>
      </c>
      <c r="X55" s="184"/>
      <c r="Y55" s="184"/>
      <c r="Z55" s="184"/>
      <c r="AA55" s="184"/>
      <c r="AB55" s="184"/>
      <c r="AC55" s="184"/>
      <c r="AD55" s="184"/>
      <c r="AE55" s="184"/>
      <c r="AF55" s="222"/>
      <c r="AG55" s="222"/>
      <c r="AH55" s="223"/>
      <c r="AI55" s="185" t="s">
        <v>334</v>
      </c>
      <c r="AJ55" s="186"/>
      <c r="AK55" s="186"/>
      <c r="AL55" s="232" t="s">
        <v>3</v>
      </c>
      <c r="AM55" s="232" t="s">
        <v>5</v>
      </c>
      <c r="AN55" s="232" t="s">
        <v>6</v>
      </c>
      <c r="AO55" s="184"/>
      <c r="AP55" s="184"/>
      <c r="AQ55" s="88"/>
      <c r="AR55" s="24"/>
      <c r="AS55" s="24"/>
    </row>
    <row r="56" spans="1:45" ht="15" customHeight="1" x14ac:dyDescent="0.2">
      <c r="A56" s="2"/>
      <c r="B56" s="187">
        <v>2010</v>
      </c>
      <c r="C56" s="90" t="s">
        <v>63</v>
      </c>
      <c r="D56" s="188" t="s">
        <v>82</v>
      </c>
      <c r="E56" s="90"/>
      <c r="F56" s="90">
        <v>18</v>
      </c>
      <c r="G56" s="90">
        <v>3</v>
      </c>
      <c r="H56" s="189">
        <f t="shared" ref="H56:H64" si="11">PRODUCT((V7+W7)/U7)</f>
        <v>0</v>
      </c>
      <c r="I56" s="189">
        <f t="shared" ref="I56:I64" si="12">PRODUCT(X7/U7)</f>
        <v>0.33333333333333331</v>
      </c>
      <c r="J56" s="189">
        <f t="shared" ref="J56:J64" si="13">PRODUCT(V7+W7+X7)/U7</f>
        <v>0.33333333333333331</v>
      </c>
      <c r="K56" s="190">
        <f t="shared" ref="K56:K64" si="14">PRODUCT(Y7/U7)</f>
        <v>0.33333333333333331</v>
      </c>
      <c r="L56" s="38"/>
      <c r="M56" s="191" t="s">
        <v>197</v>
      </c>
      <c r="N56" s="90"/>
      <c r="O56" s="90">
        <v>20</v>
      </c>
      <c r="P56" s="90" t="s">
        <v>231</v>
      </c>
      <c r="Q56" s="189"/>
      <c r="R56" s="90" t="s">
        <v>246</v>
      </c>
      <c r="S56" s="90" t="s">
        <v>251</v>
      </c>
      <c r="T56" s="193"/>
      <c r="U56" s="204" t="s">
        <v>257</v>
      </c>
      <c r="V56" s="38"/>
      <c r="W56" s="191" t="s">
        <v>267</v>
      </c>
      <c r="X56" s="195"/>
      <c r="Y56" s="188"/>
      <c r="Z56" s="188"/>
      <c r="AA56" s="188"/>
      <c r="AB56" s="188"/>
      <c r="AC56" s="188"/>
      <c r="AD56" s="188"/>
      <c r="AE56" s="188"/>
      <c r="AF56" s="219"/>
      <c r="AG56" s="193"/>
      <c r="AH56" s="203"/>
      <c r="AI56" s="188" t="s">
        <v>335</v>
      </c>
      <c r="AJ56" s="188"/>
      <c r="AK56" s="188"/>
      <c r="AL56" s="212">
        <v>108</v>
      </c>
      <c r="AM56" s="212">
        <v>21</v>
      </c>
      <c r="AN56" s="212">
        <v>165</v>
      </c>
      <c r="AO56" s="188"/>
      <c r="AP56" s="188"/>
      <c r="AQ56" s="194"/>
      <c r="AR56" s="24"/>
      <c r="AS56" s="24"/>
    </row>
    <row r="57" spans="1:45" ht="15" customHeight="1" x14ac:dyDescent="0.2">
      <c r="A57" s="2"/>
      <c r="B57" s="187">
        <v>2011</v>
      </c>
      <c r="C57" s="90" t="s">
        <v>62</v>
      </c>
      <c r="D57" s="188" t="s">
        <v>82</v>
      </c>
      <c r="E57" s="90"/>
      <c r="F57" s="90">
        <v>19</v>
      </c>
      <c r="G57" s="90">
        <v>13</v>
      </c>
      <c r="H57" s="189">
        <f t="shared" si="11"/>
        <v>7.6923076923076927E-2</v>
      </c>
      <c r="I57" s="189">
        <f t="shared" si="12"/>
        <v>1.5384615384615385</v>
      </c>
      <c r="J57" s="189">
        <f t="shared" si="13"/>
        <v>1.6153846153846154</v>
      </c>
      <c r="K57" s="190">
        <f t="shared" si="14"/>
        <v>3.6923076923076925</v>
      </c>
      <c r="L57" s="38"/>
      <c r="M57" s="191" t="s">
        <v>200</v>
      </c>
      <c r="N57" s="90"/>
      <c r="O57" s="90">
        <v>20</v>
      </c>
      <c r="P57" s="90" t="s">
        <v>232</v>
      </c>
      <c r="Q57" s="189" t="s">
        <v>237</v>
      </c>
      <c r="R57" s="90" t="s">
        <v>247</v>
      </c>
      <c r="S57" s="90" t="s">
        <v>252</v>
      </c>
      <c r="T57" s="193"/>
      <c r="U57" s="204" t="s">
        <v>201</v>
      </c>
      <c r="V57" s="38"/>
      <c r="W57" s="202" t="s">
        <v>219</v>
      </c>
      <c r="X57" s="188"/>
      <c r="Y57" s="195" t="s">
        <v>283</v>
      </c>
      <c r="Z57" s="188"/>
      <c r="AA57" s="188"/>
      <c r="AB57" s="188"/>
      <c r="AC57" s="188"/>
      <c r="AD57" s="188"/>
      <c r="AE57" s="188"/>
      <c r="AF57" s="219"/>
      <c r="AG57" s="188" t="s">
        <v>268</v>
      </c>
      <c r="AH57" s="194"/>
      <c r="AI57" s="188" t="s">
        <v>336</v>
      </c>
      <c r="AJ57" s="188"/>
      <c r="AK57" s="188"/>
      <c r="AL57" s="212"/>
      <c r="AM57" s="233">
        <f>PRODUCT(AM56/AL56)</f>
        <v>0.19444444444444445</v>
      </c>
      <c r="AN57" s="233">
        <f>PRODUCT(AN56/AL56)</f>
        <v>1.5277777777777777</v>
      </c>
      <c r="AO57" s="188"/>
      <c r="AP57" s="188"/>
      <c r="AQ57" s="194"/>
      <c r="AR57" s="24"/>
      <c r="AS57" s="24"/>
    </row>
    <row r="58" spans="1:45" ht="15" customHeight="1" x14ac:dyDescent="0.2">
      <c r="A58" s="2"/>
      <c r="B58" s="187">
        <v>2012</v>
      </c>
      <c r="C58" s="90" t="s">
        <v>62</v>
      </c>
      <c r="D58" s="188" t="s">
        <v>82</v>
      </c>
      <c r="E58" s="90"/>
      <c r="F58" s="90">
        <v>20</v>
      </c>
      <c r="G58" s="90">
        <v>10</v>
      </c>
      <c r="H58" s="189">
        <f t="shared" si="11"/>
        <v>0.1</v>
      </c>
      <c r="I58" s="189">
        <f t="shared" si="12"/>
        <v>1.6</v>
      </c>
      <c r="J58" s="189">
        <f t="shared" si="13"/>
        <v>1.7</v>
      </c>
      <c r="K58" s="190">
        <f t="shared" si="14"/>
        <v>5.2</v>
      </c>
      <c r="L58" s="38"/>
      <c r="M58" s="191" t="s">
        <v>204</v>
      </c>
      <c r="N58" s="90"/>
      <c r="O58" s="90">
        <v>21</v>
      </c>
      <c r="P58" s="90" t="s">
        <v>233</v>
      </c>
      <c r="Q58" s="189" t="s">
        <v>238</v>
      </c>
      <c r="R58" s="90" t="s">
        <v>214</v>
      </c>
      <c r="S58" s="90" t="s">
        <v>253</v>
      </c>
      <c r="T58" s="193"/>
      <c r="U58" s="204" t="s">
        <v>258</v>
      </c>
      <c r="V58" s="38"/>
      <c r="W58" s="202"/>
      <c r="X58" s="195"/>
      <c r="Y58" s="188"/>
      <c r="Z58" s="188"/>
      <c r="AA58" s="188"/>
      <c r="AB58" s="188"/>
      <c r="AC58" s="188"/>
      <c r="AD58" s="188"/>
      <c r="AE58" s="188"/>
      <c r="AF58" s="219"/>
      <c r="AG58" s="188"/>
      <c r="AH58" s="203"/>
      <c r="AI58" s="188"/>
      <c r="AJ58" s="188"/>
      <c r="AK58" s="188"/>
      <c r="AL58" s="188"/>
      <c r="AM58" s="195"/>
      <c r="AN58" s="188"/>
      <c r="AO58" s="188"/>
      <c r="AP58" s="188"/>
      <c r="AQ58" s="194"/>
      <c r="AR58" s="24"/>
      <c r="AS58" s="24"/>
    </row>
    <row r="59" spans="1:45" ht="15" customHeight="1" x14ac:dyDescent="0.2">
      <c r="A59" s="2"/>
      <c r="B59" s="187">
        <v>2013</v>
      </c>
      <c r="C59" s="90" t="s">
        <v>62</v>
      </c>
      <c r="D59" s="188" t="s">
        <v>82</v>
      </c>
      <c r="E59" s="90"/>
      <c r="F59" s="90">
        <v>21</v>
      </c>
      <c r="G59" s="90">
        <v>9</v>
      </c>
      <c r="H59" s="189">
        <f t="shared" si="11"/>
        <v>0.1111111111111111</v>
      </c>
      <c r="I59" s="189">
        <f t="shared" si="12"/>
        <v>1</v>
      </c>
      <c r="J59" s="189">
        <f t="shared" si="13"/>
        <v>1.1111111111111112</v>
      </c>
      <c r="K59" s="190">
        <f t="shared" si="14"/>
        <v>4</v>
      </c>
      <c r="L59" s="38"/>
      <c r="M59" s="191" t="s">
        <v>207</v>
      </c>
      <c r="N59" s="90"/>
      <c r="O59" s="90"/>
      <c r="P59" s="90" t="s">
        <v>234</v>
      </c>
      <c r="Q59" s="189" t="s">
        <v>239</v>
      </c>
      <c r="R59" s="90" t="s">
        <v>248</v>
      </c>
      <c r="S59" s="90" t="s">
        <v>254</v>
      </c>
      <c r="T59" s="193"/>
      <c r="U59" s="204" t="s">
        <v>259</v>
      </c>
      <c r="V59" s="38"/>
      <c r="W59" s="202" t="s">
        <v>195</v>
      </c>
      <c r="X59" s="195"/>
      <c r="Y59" s="188"/>
      <c r="Z59" s="188"/>
      <c r="AA59" s="188"/>
      <c r="AB59" s="188"/>
      <c r="AC59" s="188"/>
      <c r="AD59" s="188"/>
      <c r="AE59" s="188"/>
      <c r="AF59" s="219"/>
      <c r="AG59" s="193"/>
      <c r="AH59" s="203"/>
      <c r="AI59" s="188"/>
      <c r="AJ59" s="188"/>
      <c r="AK59" s="188"/>
      <c r="AL59" s="188"/>
      <c r="AM59" s="195"/>
      <c r="AN59" s="188"/>
      <c r="AO59" s="188"/>
      <c r="AP59" s="188"/>
      <c r="AQ59" s="194"/>
      <c r="AR59" s="24"/>
      <c r="AS59" s="24"/>
    </row>
    <row r="60" spans="1:45" ht="15" customHeight="1" x14ac:dyDescent="0.2">
      <c r="A60" s="2"/>
      <c r="B60" s="187">
        <v>2014</v>
      </c>
      <c r="C60" s="90" t="s">
        <v>62</v>
      </c>
      <c r="D60" s="188" t="s">
        <v>82</v>
      </c>
      <c r="E60" s="90"/>
      <c r="F60" s="90">
        <v>22</v>
      </c>
      <c r="G60" s="90">
        <v>9</v>
      </c>
      <c r="H60" s="189">
        <f t="shared" si="11"/>
        <v>0.44444444444444442</v>
      </c>
      <c r="I60" s="227">
        <f t="shared" si="12"/>
        <v>2.3333333333333335</v>
      </c>
      <c r="J60" s="227">
        <f t="shared" si="13"/>
        <v>2.7777777777777777</v>
      </c>
      <c r="K60" s="190">
        <f t="shared" si="14"/>
        <v>5.2222222222222223</v>
      </c>
      <c r="L60" s="38"/>
      <c r="M60" s="191" t="s">
        <v>209</v>
      </c>
      <c r="N60" s="90"/>
      <c r="O60" s="90"/>
      <c r="P60" s="90" t="s">
        <v>210</v>
      </c>
      <c r="Q60" s="189" t="s">
        <v>240</v>
      </c>
      <c r="R60" s="90" t="s">
        <v>249</v>
      </c>
      <c r="S60" s="90" t="s">
        <v>214</v>
      </c>
      <c r="T60" s="193"/>
      <c r="U60" s="204" t="s">
        <v>260</v>
      </c>
      <c r="V60" s="38"/>
      <c r="W60" s="202" t="s">
        <v>219</v>
      </c>
      <c r="X60" s="188"/>
      <c r="Y60" s="195" t="s">
        <v>284</v>
      </c>
      <c r="Z60" s="188"/>
      <c r="AA60" s="188"/>
      <c r="AB60" s="188"/>
      <c r="AC60" s="188"/>
      <c r="AD60" s="188"/>
      <c r="AE60" s="188"/>
      <c r="AF60" s="219"/>
      <c r="AG60" s="188" t="s">
        <v>265</v>
      </c>
      <c r="AH60" s="190">
        <f>PRODUCT(100/63)</f>
        <v>1.5873015873015872</v>
      </c>
      <c r="AI60" s="188"/>
      <c r="AJ60" s="188"/>
      <c r="AK60" s="188"/>
      <c r="AL60" s="188"/>
      <c r="AM60" s="195"/>
      <c r="AN60" s="188"/>
      <c r="AO60" s="188"/>
      <c r="AP60" s="188"/>
      <c r="AQ60" s="194"/>
      <c r="AR60" s="24"/>
      <c r="AS60" s="24"/>
    </row>
    <row r="61" spans="1:45" ht="15" customHeight="1" x14ac:dyDescent="0.2">
      <c r="A61" s="2"/>
      <c r="B61" s="187">
        <v>2015</v>
      </c>
      <c r="C61" s="90" t="s">
        <v>62</v>
      </c>
      <c r="D61" s="188" t="s">
        <v>82</v>
      </c>
      <c r="E61" s="90"/>
      <c r="F61" s="90">
        <v>23</v>
      </c>
      <c r="G61" s="90">
        <v>11</v>
      </c>
      <c r="H61" s="189">
        <f t="shared" si="11"/>
        <v>0.27272727272727271</v>
      </c>
      <c r="I61" s="189">
        <f t="shared" si="12"/>
        <v>2.0909090909090908</v>
      </c>
      <c r="J61" s="189">
        <f t="shared" si="13"/>
        <v>2.3636363636363638</v>
      </c>
      <c r="K61" s="190">
        <f t="shared" si="14"/>
        <v>5.5454545454545459</v>
      </c>
      <c r="L61" s="38"/>
      <c r="M61" s="191" t="s">
        <v>213</v>
      </c>
      <c r="N61" s="90"/>
      <c r="O61" s="90"/>
      <c r="P61" s="90" t="s">
        <v>235</v>
      </c>
      <c r="Q61" s="189" t="s">
        <v>241</v>
      </c>
      <c r="R61" s="90" t="s">
        <v>250</v>
      </c>
      <c r="S61" s="90" t="s">
        <v>255</v>
      </c>
      <c r="T61" s="193"/>
      <c r="U61" s="204" t="s">
        <v>211</v>
      </c>
      <c r="V61" s="38"/>
      <c r="W61" s="202"/>
      <c r="X61" s="195"/>
      <c r="Y61" s="188"/>
      <c r="Z61" s="188"/>
      <c r="AA61" s="188"/>
      <c r="AB61" s="188"/>
      <c r="AC61" s="188"/>
      <c r="AD61" s="188"/>
      <c r="AE61" s="188"/>
      <c r="AF61" s="219"/>
      <c r="AG61" s="193"/>
      <c r="AH61" s="203"/>
      <c r="AI61" s="188"/>
      <c r="AJ61" s="188"/>
      <c r="AK61" s="188"/>
      <c r="AL61" s="188"/>
      <c r="AM61" s="195"/>
      <c r="AN61" s="188"/>
      <c r="AO61" s="188"/>
      <c r="AP61" s="188"/>
      <c r="AQ61" s="194"/>
      <c r="AR61" s="24"/>
      <c r="AS61" s="24"/>
    </row>
    <row r="62" spans="1:45" ht="15" customHeight="1" x14ac:dyDescent="0.2">
      <c r="A62" s="2"/>
      <c r="B62" s="187">
        <v>2016</v>
      </c>
      <c r="C62" s="90" t="s">
        <v>61</v>
      </c>
      <c r="D62" s="188" t="s">
        <v>82</v>
      </c>
      <c r="E62" s="90"/>
      <c r="F62" s="90">
        <v>24</v>
      </c>
      <c r="G62" s="90">
        <v>11</v>
      </c>
      <c r="H62" s="189">
        <f t="shared" si="11"/>
        <v>0</v>
      </c>
      <c r="I62" s="189">
        <f t="shared" si="12"/>
        <v>1.3636363636363635</v>
      </c>
      <c r="J62" s="189">
        <f t="shared" si="13"/>
        <v>1.3636363636363635</v>
      </c>
      <c r="K62" s="190">
        <f t="shared" si="14"/>
        <v>4.3636363636363633</v>
      </c>
      <c r="L62" s="38"/>
      <c r="M62" s="191" t="s">
        <v>216</v>
      </c>
      <c r="N62" s="90"/>
      <c r="O62" s="90"/>
      <c r="P62" s="90" t="s">
        <v>217</v>
      </c>
      <c r="Q62" s="189" t="s">
        <v>242</v>
      </c>
      <c r="R62" s="90" t="s">
        <v>166</v>
      </c>
      <c r="S62" s="90" t="s">
        <v>223</v>
      </c>
      <c r="T62" s="193"/>
      <c r="U62" s="204" t="s">
        <v>261</v>
      </c>
      <c r="V62" s="38"/>
      <c r="W62" s="191" t="s">
        <v>270</v>
      </c>
      <c r="X62" s="195"/>
      <c r="Y62" s="188"/>
      <c r="Z62" s="188"/>
      <c r="AA62" s="188"/>
      <c r="AB62" s="188"/>
      <c r="AC62" s="188"/>
      <c r="AD62" s="188"/>
      <c r="AE62" s="188"/>
      <c r="AF62" s="219"/>
      <c r="AG62" s="193"/>
      <c r="AH62" s="203"/>
      <c r="AI62" s="188"/>
      <c r="AJ62" s="188"/>
      <c r="AK62" s="188"/>
      <c r="AL62" s="188"/>
      <c r="AM62" s="195"/>
      <c r="AN62" s="188"/>
      <c r="AO62" s="188"/>
      <c r="AP62" s="188"/>
      <c r="AQ62" s="194"/>
      <c r="AR62" s="24"/>
      <c r="AS62" s="24"/>
    </row>
    <row r="63" spans="1:45" ht="15" customHeight="1" x14ac:dyDescent="0.2">
      <c r="A63" s="2"/>
      <c r="B63" s="187">
        <v>2017</v>
      </c>
      <c r="C63" s="90" t="s">
        <v>61</v>
      </c>
      <c r="D63" s="188" t="s">
        <v>82</v>
      </c>
      <c r="E63" s="90"/>
      <c r="F63" s="90">
        <v>25</v>
      </c>
      <c r="G63" s="90">
        <v>12</v>
      </c>
      <c r="H63" s="189">
        <f t="shared" si="11"/>
        <v>0.16666666666666666</v>
      </c>
      <c r="I63" s="189">
        <f t="shared" si="12"/>
        <v>1.1666666666666667</v>
      </c>
      <c r="J63" s="189">
        <f t="shared" si="13"/>
        <v>1.3333333333333333</v>
      </c>
      <c r="K63" s="190">
        <f t="shared" si="14"/>
        <v>4.666666666666667</v>
      </c>
      <c r="L63" s="38"/>
      <c r="M63" s="191" t="s">
        <v>221</v>
      </c>
      <c r="N63" s="90"/>
      <c r="O63" s="90"/>
      <c r="P63" s="90" t="s">
        <v>222</v>
      </c>
      <c r="Q63" s="189" t="s">
        <v>243</v>
      </c>
      <c r="R63" s="90" t="s">
        <v>226</v>
      </c>
      <c r="S63" s="90" t="s">
        <v>256</v>
      </c>
      <c r="T63" s="193"/>
      <c r="U63" s="204" t="s">
        <v>262</v>
      </c>
      <c r="V63" s="38"/>
      <c r="W63" s="202" t="s">
        <v>219</v>
      </c>
      <c r="X63" s="195"/>
      <c r="Y63" s="195" t="s">
        <v>285</v>
      </c>
      <c r="Z63" s="188"/>
      <c r="AA63" s="188"/>
      <c r="AB63" s="188"/>
      <c r="AC63" s="188"/>
      <c r="AD63" s="188"/>
      <c r="AE63" s="195"/>
      <c r="AF63" s="219"/>
      <c r="AG63" s="195" t="s">
        <v>271</v>
      </c>
      <c r="AH63" s="190">
        <v>1.8181818181818181</v>
      </c>
      <c r="AI63" s="188"/>
      <c r="AJ63" s="188"/>
      <c r="AK63" s="188"/>
      <c r="AL63" s="188"/>
      <c r="AM63" s="195"/>
      <c r="AN63" s="188"/>
      <c r="AO63" s="188"/>
      <c r="AP63" s="188"/>
      <c r="AQ63" s="194"/>
      <c r="AR63" s="24"/>
      <c r="AS63" s="24"/>
    </row>
    <row r="64" spans="1:45" ht="15" customHeight="1" x14ac:dyDescent="0.2">
      <c r="A64" s="2"/>
      <c r="B64" s="187">
        <v>2018</v>
      </c>
      <c r="C64" s="90" t="s">
        <v>71</v>
      </c>
      <c r="D64" s="188" t="s">
        <v>82</v>
      </c>
      <c r="E64" s="90"/>
      <c r="F64" s="90">
        <v>26</v>
      </c>
      <c r="G64" s="90">
        <v>10</v>
      </c>
      <c r="H64" s="189">
        <f t="shared" si="11"/>
        <v>0</v>
      </c>
      <c r="I64" s="189">
        <f t="shared" si="12"/>
        <v>1.6</v>
      </c>
      <c r="J64" s="189">
        <f t="shared" si="13"/>
        <v>1.6</v>
      </c>
      <c r="K64" s="190">
        <f t="shared" si="14"/>
        <v>5.0999999999999996</v>
      </c>
      <c r="L64" s="38"/>
      <c r="M64" s="191" t="s">
        <v>225</v>
      </c>
      <c r="N64" s="90"/>
      <c r="O64" s="90"/>
      <c r="P64" s="90" t="s">
        <v>229</v>
      </c>
      <c r="Q64" s="189" t="s">
        <v>244</v>
      </c>
      <c r="R64" s="90" t="s">
        <v>165</v>
      </c>
      <c r="S64" s="90" t="s">
        <v>249</v>
      </c>
      <c r="T64" s="193"/>
      <c r="U64" s="204" t="s">
        <v>218</v>
      </c>
      <c r="V64" s="38"/>
      <c r="W64" s="202"/>
      <c r="X64" s="195"/>
      <c r="Y64" s="188"/>
      <c r="Z64" s="188"/>
      <c r="AA64" s="188"/>
      <c r="AB64" s="188"/>
      <c r="AC64" s="188"/>
      <c r="AD64" s="188"/>
      <c r="AE64" s="195"/>
      <c r="AF64" s="219"/>
      <c r="AG64" s="193"/>
      <c r="AH64" s="218"/>
      <c r="AI64" s="188"/>
      <c r="AJ64" s="188"/>
      <c r="AK64" s="188"/>
      <c r="AL64" s="188"/>
      <c r="AM64" s="195"/>
      <c r="AN64" s="188"/>
      <c r="AO64" s="188"/>
      <c r="AP64" s="188"/>
      <c r="AQ64" s="194"/>
      <c r="AR64" s="24"/>
      <c r="AS64" s="24"/>
    </row>
    <row r="65" spans="1:45" ht="15" customHeight="1" x14ac:dyDescent="0.2">
      <c r="A65" s="2"/>
      <c r="B65" s="187">
        <v>2019</v>
      </c>
      <c r="C65" s="90" t="s">
        <v>61</v>
      </c>
      <c r="D65" s="188" t="s">
        <v>82</v>
      </c>
      <c r="E65" s="90"/>
      <c r="F65" s="90">
        <v>27</v>
      </c>
      <c r="G65" s="90">
        <v>12</v>
      </c>
      <c r="H65" s="227">
        <f t="shared" ref="H65" si="15">PRODUCT((V17+W17)/U17)</f>
        <v>0.5</v>
      </c>
      <c r="I65" s="189">
        <f t="shared" ref="I65" si="16">PRODUCT(X17/U17)</f>
        <v>1.125</v>
      </c>
      <c r="J65" s="189">
        <f t="shared" ref="J65" si="17">PRODUCT(V17+W17+X17)/U17</f>
        <v>1.625</v>
      </c>
      <c r="K65" s="230">
        <f t="shared" ref="K65" si="18">PRODUCT(Y17/U17)</f>
        <v>7.25</v>
      </c>
      <c r="L65" s="38"/>
      <c r="M65" s="191" t="s">
        <v>228</v>
      </c>
      <c r="N65" s="90"/>
      <c r="O65" s="90"/>
      <c r="P65" s="90" t="s">
        <v>236</v>
      </c>
      <c r="Q65" s="189" t="s">
        <v>245</v>
      </c>
      <c r="R65" s="94" t="s">
        <v>154</v>
      </c>
      <c r="S65" s="90" t="s">
        <v>230</v>
      </c>
      <c r="T65" s="193"/>
      <c r="U65" s="204" t="s">
        <v>174</v>
      </c>
      <c r="V65" s="38"/>
      <c r="W65" s="191" t="s">
        <v>269</v>
      </c>
      <c r="X65" s="195"/>
      <c r="Y65" s="195"/>
      <c r="Z65" s="188"/>
      <c r="AA65" s="188"/>
      <c r="AB65" s="188"/>
      <c r="AC65" s="195"/>
      <c r="AD65" s="188"/>
      <c r="AE65" s="188"/>
      <c r="AF65" s="188"/>
      <c r="AG65" s="195"/>
      <c r="AH65" s="194"/>
      <c r="AI65" s="188"/>
      <c r="AJ65" s="188"/>
      <c r="AK65" s="188"/>
      <c r="AL65" s="188"/>
      <c r="AM65" s="195"/>
      <c r="AN65" s="188"/>
      <c r="AO65" s="188"/>
      <c r="AP65" s="188"/>
      <c r="AQ65" s="194"/>
      <c r="AR65" s="24"/>
      <c r="AS65" s="24"/>
    </row>
    <row r="66" spans="1:45" ht="15" customHeight="1" x14ac:dyDescent="0.2">
      <c r="A66" s="2"/>
      <c r="B66" s="187"/>
      <c r="C66" s="90"/>
      <c r="D66" s="188"/>
      <c r="E66" s="90"/>
      <c r="F66" s="90"/>
      <c r="G66" s="90"/>
      <c r="H66" s="189"/>
      <c r="I66" s="189"/>
      <c r="J66" s="189"/>
      <c r="K66" s="190"/>
      <c r="L66" s="38"/>
      <c r="M66" s="191" t="s">
        <v>368</v>
      </c>
      <c r="N66" s="90"/>
      <c r="O66" s="90"/>
      <c r="P66" s="94" t="s">
        <v>218</v>
      </c>
      <c r="Q66" s="227" t="s">
        <v>366</v>
      </c>
      <c r="R66" s="90" t="s">
        <v>154</v>
      </c>
      <c r="S66" s="94" t="s">
        <v>250</v>
      </c>
      <c r="T66" s="228"/>
      <c r="U66" s="229" t="s">
        <v>230</v>
      </c>
      <c r="V66" s="38"/>
      <c r="W66" s="187">
        <v>500</v>
      </c>
      <c r="X66" s="195"/>
      <c r="Y66" s="224" t="s">
        <v>370</v>
      </c>
      <c r="Z66" s="224"/>
      <c r="AA66" s="224"/>
      <c r="AB66" s="224"/>
      <c r="AC66" s="224"/>
      <c r="AD66" s="224"/>
      <c r="AE66" s="224"/>
      <c r="AF66" s="224"/>
      <c r="AG66" s="224" t="s">
        <v>369</v>
      </c>
      <c r="AH66" s="190">
        <v>4.76</v>
      </c>
      <c r="AI66" s="188"/>
      <c r="AJ66" s="188"/>
      <c r="AK66" s="188"/>
      <c r="AL66" s="188"/>
      <c r="AM66" s="195"/>
      <c r="AN66" s="188"/>
      <c r="AO66" s="188"/>
      <c r="AP66" s="188"/>
      <c r="AQ66" s="194"/>
      <c r="AR66" s="24"/>
      <c r="AS66" s="24"/>
    </row>
    <row r="67" spans="1:45" s="9" customFormat="1" ht="15" customHeight="1" x14ac:dyDescent="0.25">
      <c r="A67" s="23"/>
      <c r="B67" s="196"/>
      <c r="C67" s="197"/>
      <c r="D67" s="197"/>
      <c r="E67" s="197"/>
      <c r="F67" s="197"/>
      <c r="G67" s="197"/>
      <c r="H67" s="198"/>
      <c r="I67" s="198"/>
      <c r="J67" s="198"/>
      <c r="K67" s="199"/>
      <c r="L67" s="38"/>
      <c r="M67" s="196"/>
      <c r="N67" s="197"/>
      <c r="O67" s="197"/>
      <c r="P67" s="197"/>
      <c r="Q67" s="197"/>
      <c r="R67" s="197"/>
      <c r="S67" s="197"/>
      <c r="T67" s="197"/>
      <c r="U67" s="199"/>
      <c r="V67" s="38"/>
      <c r="W67" s="196"/>
      <c r="X67" s="197"/>
      <c r="Y67" s="197"/>
      <c r="Z67" s="197"/>
      <c r="AA67" s="197"/>
      <c r="AB67" s="197"/>
      <c r="AC67" s="197"/>
      <c r="AD67" s="197"/>
      <c r="AE67" s="197"/>
      <c r="AF67" s="197"/>
      <c r="AG67" s="197"/>
      <c r="AH67" s="200"/>
      <c r="AI67" s="197"/>
      <c r="AJ67" s="197"/>
      <c r="AK67" s="197"/>
      <c r="AL67" s="197"/>
      <c r="AM67" s="197"/>
      <c r="AN67" s="197"/>
      <c r="AO67" s="197"/>
      <c r="AP67" s="197"/>
      <c r="AQ67" s="200"/>
      <c r="AR67" s="35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24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9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9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M139" s="24"/>
      <c r="AN139" s="24"/>
      <c r="AO139" s="35"/>
      <c r="AP139" s="35"/>
      <c r="AQ139" s="35"/>
      <c r="AR139" s="39"/>
      <c r="AS139" s="39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M140" s="24"/>
      <c r="AN140" s="24"/>
      <c r="AO140" s="35"/>
      <c r="AP140" s="35"/>
      <c r="AQ140" s="35"/>
      <c r="AR140" s="39"/>
      <c r="AS140" s="39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M141" s="24"/>
      <c r="AN141" s="24"/>
      <c r="AO141" s="35"/>
      <c r="AP141" s="35"/>
      <c r="AQ141" s="35"/>
      <c r="AR141" s="39"/>
      <c r="AS141" s="39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M142" s="24"/>
      <c r="AN142" s="24"/>
      <c r="AO142" s="35"/>
      <c r="AP142" s="35"/>
      <c r="AQ142" s="35"/>
      <c r="AR142" s="39"/>
      <c r="AS142" s="39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M143" s="24"/>
      <c r="AN143" s="24"/>
      <c r="AO143" s="35"/>
      <c r="AP143" s="35"/>
      <c r="AQ143" s="35"/>
      <c r="AR143" s="39"/>
      <c r="AS143" s="39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M144" s="24"/>
      <c r="AN144" s="24"/>
      <c r="AO144" s="35"/>
      <c r="AP144" s="35"/>
      <c r="AQ144" s="35"/>
      <c r="AR144" s="39"/>
      <c r="AS144" s="39"/>
    </row>
    <row r="145" spans="1:45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M145" s="24"/>
      <c r="AN145" s="24"/>
      <c r="AO145" s="35"/>
      <c r="AP145" s="35"/>
      <c r="AQ145" s="35"/>
      <c r="AR145" s="39"/>
      <c r="AS145" s="39"/>
    </row>
    <row r="146" spans="1:45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M146" s="24"/>
      <c r="AN146" s="24"/>
      <c r="AO146" s="35"/>
      <c r="AP146" s="35"/>
      <c r="AQ146" s="35"/>
      <c r="AR146" s="39"/>
      <c r="AS146" s="39"/>
    </row>
    <row r="147" spans="1:45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4"/>
      <c r="AM147" s="24"/>
      <c r="AN147" s="24"/>
      <c r="AO147" s="35"/>
      <c r="AP147" s="35"/>
      <c r="AQ147" s="35"/>
      <c r="AR147" s="39"/>
      <c r="AS147" s="39"/>
    </row>
    <row r="148" spans="1:45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M148" s="24"/>
      <c r="AN148" s="24"/>
      <c r="AO148" s="35"/>
      <c r="AP148" s="35"/>
      <c r="AQ148" s="35"/>
      <c r="AR148" s="39"/>
      <c r="AS148" s="39"/>
    </row>
    <row r="149" spans="1:45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M149" s="24"/>
      <c r="AN149" s="24"/>
      <c r="AO149" s="35"/>
      <c r="AP149" s="35"/>
      <c r="AQ149" s="35"/>
      <c r="AR149" s="39"/>
      <c r="AS149" s="39"/>
    </row>
    <row r="150" spans="1:45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4"/>
      <c r="AM150" s="24"/>
      <c r="AN150" s="24"/>
      <c r="AO150" s="35"/>
      <c r="AP150" s="35"/>
      <c r="AQ150" s="35"/>
      <c r="AR150" s="39"/>
      <c r="AS150" s="39"/>
    </row>
    <row r="151" spans="1:45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4"/>
      <c r="AM151" s="24"/>
      <c r="AN151" s="24"/>
      <c r="AO151" s="35"/>
      <c r="AP151" s="35"/>
      <c r="AQ151" s="35"/>
      <c r="AR151" s="39"/>
      <c r="AS151" s="39"/>
    </row>
    <row r="152" spans="1:45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4"/>
      <c r="AM152" s="24"/>
      <c r="AN152" s="24"/>
      <c r="AO152" s="35"/>
      <c r="AP152" s="35"/>
      <c r="AQ152" s="35"/>
      <c r="AR152" s="39"/>
      <c r="AS152" s="39"/>
    </row>
    <row r="153" spans="1:45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5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5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5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5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5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5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5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ht="15" customHeight="1" x14ac:dyDescent="0.25">
      <c r="AG175" s="24"/>
      <c r="AH175" s="57"/>
      <c r="AI175" s="35"/>
      <c r="AJ175" s="35"/>
    </row>
    <row r="176" spans="1:44" ht="15" customHeight="1" x14ac:dyDescent="0.25">
      <c r="AG176" s="24"/>
      <c r="AH176" s="57"/>
      <c r="AI176" s="35"/>
      <c r="AJ176" s="35"/>
    </row>
    <row r="177" spans="33:36" ht="15" customHeight="1" x14ac:dyDescent="0.25">
      <c r="AG177" s="24"/>
      <c r="AH177" s="57"/>
      <c r="AI177" s="35"/>
      <c r="AJ177" s="35"/>
    </row>
    <row r="178" spans="33:36" ht="15" customHeight="1" x14ac:dyDescent="0.25">
      <c r="AG178" s="24"/>
      <c r="AH178" s="57"/>
      <c r="AI178" s="35"/>
      <c r="AJ178" s="35"/>
    </row>
    <row r="179" spans="33:36" ht="15" customHeight="1" x14ac:dyDescent="0.25">
      <c r="AG179" s="24"/>
      <c r="AH179" s="57"/>
      <c r="AI179" s="35"/>
      <c r="AJ179" s="35"/>
    </row>
    <row r="180" spans="33:36" ht="15" customHeight="1" x14ac:dyDescent="0.25">
      <c r="AG180" s="24"/>
      <c r="AH180" s="57"/>
      <c r="AI180" s="35"/>
      <c r="AJ180" s="35"/>
    </row>
    <row r="181" spans="33:36" ht="15" customHeight="1" x14ac:dyDescent="0.25">
      <c r="AG181" s="24"/>
      <c r="AH181" s="57"/>
      <c r="AI181" s="35"/>
      <c r="AJ181" s="35"/>
    </row>
  </sheetData>
  <sortState ref="M45:P47">
    <sortCondition descending="1" ref="M4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105</v>
      </c>
      <c r="C1" s="6"/>
      <c r="D1" s="120"/>
      <c r="E1" s="136" t="s">
        <v>106</v>
      </c>
      <c r="F1" s="156"/>
      <c r="G1" s="66"/>
      <c r="H1" s="66"/>
      <c r="I1" s="7"/>
      <c r="J1" s="6"/>
      <c r="K1" s="89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6"/>
      <c r="AB1" s="156"/>
      <c r="AC1" s="66"/>
      <c r="AD1" s="66"/>
      <c r="AE1" s="7"/>
      <c r="AF1" s="6"/>
      <c r="AG1" s="89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57" t="s">
        <v>178</v>
      </c>
      <c r="C2" s="63"/>
      <c r="D2" s="158"/>
      <c r="E2" s="13" t="s">
        <v>12</v>
      </c>
      <c r="F2" s="14"/>
      <c r="G2" s="14"/>
      <c r="H2" s="14"/>
      <c r="I2" s="20"/>
      <c r="J2" s="15"/>
      <c r="K2" s="122"/>
      <c r="L2" s="22" t="s">
        <v>179</v>
      </c>
      <c r="M2" s="14"/>
      <c r="N2" s="14"/>
      <c r="O2" s="21"/>
      <c r="P2" s="19"/>
      <c r="Q2" s="22" t="s">
        <v>180</v>
      </c>
      <c r="R2" s="14"/>
      <c r="S2" s="14"/>
      <c r="T2" s="14"/>
      <c r="U2" s="20"/>
      <c r="V2" s="21"/>
      <c r="W2" s="19"/>
      <c r="X2" s="159" t="s">
        <v>181</v>
      </c>
      <c r="Y2" s="160"/>
      <c r="Z2" s="161"/>
      <c r="AA2" s="13" t="s">
        <v>12</v>
      </c>
      <c r="AB2" s="14"/>
      <c r="AC2" s="14"/>
      <c r="AD2" s="14"/>
      <c r="AE2" s="20"/>
      <c r="AF2" s="15"/>
      <c r="AG2" s="122"/>
      <c r="AH2" s="22" t="s">
        <v>182</v>
      </c>
      <c r="AI2" s="14"/>
      <c r="AJ2" s="14"/>
      <c r="AK2" s="21"/>
      <c r="AL2" s="19"/>
      <c r="AM2" s="22" t="s">
        <v>180</v>
      </c>
      <c r="AN2" s="14"/>
      <c r="AO2" s="14"/>
      <c r="AP2" s="14"/>
      <c r="AQ2" s="20"/>
      <c r="AR2" s="21"/>
      <c r="AS2" s="162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2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2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2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63"/>
      <c r="W4" s="30"/>
      <c r="X4" s="25">
        <v>2008</v>
      </c>
      <c r="Y4" s="25" t="s">
        <v>61</v>
      </c>
      <c r="Z4" s="26" t="s">
        <v>83</v>
      </c>
      <c r="AA4" s="25">
        <v>2</v>
      </c>
      <c r="AB4" s="25">
        <v>0</v>
      </c>
      <c r="AC4" s="25">
        <v>0</v>
      </c>
      <c r="AD4" s="25">
        <v>1</v>
      </c>
      <c r="AE4" s="25">
        <v>3</v>
      </c>
      <c r="AF4" s="32">
        <v>0.3</v>
      </c>
      <c r="AG4" s="180">
        <v>10</v>
      </c>
      <c r="AH4" s="18"/>
      <c r="AI4" s="18"/>
      <c r="AJ4" s="18"/>
      <c r="AK4" s="18"/>
      <c r="AL4" s="24"/>
      <c r="AM4" s="25">
        <v>3</v>
      </c>
      <c r="AN4" s="25">
        <v>0</v>
      </c>
      <c r="AO4" s="25">
        <v>0</v>
      </c>
      <c r="AP4" s="25">
        <v>0</v>
      </c>
      <c r="AQ4" s="25">
        <v>2</v>
      </c>
      <c r="AR4" s="164">
        <v>0.28570000000000001</v>
      </c>
      <c r="AS4" s="1">
        <v>7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63"/>
      <c r="W5" s="30"/>
      <c r="X5" s="25">
        <v>2009</v>
      </c>
      <c r="Y5" s="25" t="s">
        <v>61</v>
      </c>
      <c r="Z5" s="26" t="s">
        <v>83</v>
      </c>
      <c r="AA5" s="25">
        <v>13</v>
      </c>
      <c r="AB5" s="25">
        <v>0</v>
      </c>
      <c r="AC5" s="25">
        <v>0</v>
      </c>
      <c r="AD5" s="25">
        <v>3</v>
      </c>
      <c r="AE5" s="25">
        <v>26</v>
      </c>
      <c r="AF5" s="32">
        <v>0.37680000000000002</v>
      </c>
      <c r="AG5" s="180">
        <v>69</v>
      </c>
      <c r="AH5" s="18"/>
      <c r="AI5" s="18"/>
      <c r="AJ5" s="18"/>
      <c r="AK5" s="18"/>
      <c r="AL5" s="24"/>
      <c r="AM5" s="25">
        <v>5</v>
      </c>
      <c r="AN5" s="25">
        <v>0</v>
      </c>
      <c r="AO5" s="25">
        <v>0</v>
      </c>
      <c r="AP5" s="25">
        <v>5</v>
      </c>
      <c r="AQ5" s="25">
        <v>8</v>
      </c>
      <c r="AR5" s="164">
        <v>0.4</v>
      </c>
      <c r="AS5" s="1">
        <v>20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63"/>
      <c r="W6" s="30"/>
      <c r="X6" s="25">
        <v>2010</v>
      </c>
      <c r="Y6" s="25" t="s">
        <v>63</v>
      </c>
      <c r="Z6" s="26" t="s">
        <v>83</v>
      </c>
      <c r="AA6" s="25">
        <v>7</v>
      </c>
      <c r="AB6" s="25">
        <v>0</v>
      </c>
      <c r="AC6" s="25">
        <v>3</v>
      </c>
      <c r="AD6" s="25">
        <v>23</v>
      </c>
      <c r="AE6" s="25">
        <v>45</v>
      </c>
      <c r="AF6" s="32">
        <v>0.75</v>
      </c>
      <c r="AG6" s="180">
        <v>60</v>
      </c>
      <c r="AH6" s="18"/>
      <c r="AI6" s="18" t="s">
        <v>81</v>
      </c>
      <c r="AJ6" s="18"/>
      <c r="AK6" s="18"/>
      <c r="AL6" s="24"/>
      <c r="AM6" s="25">
        <v>2</v>
      </c>
      <c r="AN6" s="25">
        <v>0</v>
      </c>
      <c r="AO6" s="25">
        <v>1</v>
      </c>
      <c r="AP6" s="25">
        <v>5</v>
      </c>
      <c r="AQ6" s="25">
        <v>11</v>
      </c>
      <c r="AR6" s="164">
        <v>0.6875</v>
      </c>
      <c r="AS6" s="1">
        <v>16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73"/>
      <c r="M7" s="18"/>
      <c r="N7" s="18"/>
      <c r="O7" s="18"/>
      <c r="P7" s="24"/>
      <c r="Q7" s="25"/>
      <c r="R7" s="25"/>
      <c r="S7" s="27"/>
      <c r="T7" s="25"/>
      <c r="U7" s="25"/>
      <c r="V7" s="163"/>
      <c r="W7" s="30"/>
      <c r="X7" s="25">
        <v>2011</v>
      </c>
      <c r="Y7" s="25" t="s">
        <v>62</v>
      </c>
      <c r="Z7" s="26" t="s">
        <v>83</v>
      </c>
      <c r="AA7" s="25">
        <v>2</v>
      </c>
      <c r="AB7" s="25">
        <v>0</v>
      </c>
      <c r="AC7" s="25">
        <v>0</v>
      </c>
      <c r="AD7" s="25">
        <v>4</v>
      </c>
      <c r="AE7" s="25">
        <v>9</v>
      </c>
      <c r="AF7" s="32">
        <v>0.69230000000000003</v>
      </c>
      <c r="AG7" s="180">
        <v>13</v>
      </c>
      <c r="AH7" s="18"/>
      <c r="AI7" s="18"/>
      <c r="AJ7" s="18"/>
      <c r="AK7" s="18"/>
      <c r="AL7" s="24"/>
      <c r="AM7" s="25">
        <v>2</v>
      </c>
      <c r="AN7" s="25">
        <v>0</v>
      </c>
      <c r="AO7" s="25">
        <v>0</v>
      </c>
      <c r="AP7" s="25">
        <v>6</v>
      </c>
      <c r="AQ7" s="25">
        <v>9</v>
      </c>
      <c r="AR7" s="164">
        <v>0.75</v>
      </c>
      <c r="AS7" s="1">
        <v>12</v>
      </c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68" t="s">
        <v>183</v>
      </c>
      <c r="C8" s="72"/>
      <c r="D8" s="71"/>
      <c r="E8" s="70">
        <f>SUM(E4:E7)</f>
        <v>0</v>
      </c>
      <c r="F8" s="70">
        <f>SUM(F4:F7)</f>
        <v>0</v>
      </c>
      <c r="G8" s="70">
        <f>SUM(G4:G7)</f>
        <v>0</v>
      </c>
      <c r="H8" s="70">
        <f>SUM(H4:H7)</f>
        <v>0</v>
      </c>
      <c r="I8" s="70">
        <f>SUM(I4:I7)</f>
        <v>0</v>
      </c>
      <c r="J8" s="165">
        <v>0</v>
      </c>
      <c r="K8" s="122">
        <f>SUM(K4:K7)</f>
        <v>0</v>
      </c>
      <c r="L8" s="22"/>
      <c r="M8" s="20"/>
      <c r="N8" s="79"/>
      <c r="O8" s="80"/>
      <c r="P8" s="24"/>
      <c r="Q8" s="70">
        <f>SUM(Q4:Q7)</f>
        <v>0</v>
      </c>
      <c r="R8" s="70">
        <f>SUM(R4:R7)</f>
        <v>0</v>
      </c>
      <c r="S8" s="70">
        <f>SUM(S4:S7)</f>
        <v>0</v>
      </c>
      <c r="T8" s="70">
        <f>SUM(T4:T7)</f>
        <v>0</v>
      </c>
      <c r="U8" s="70">
        <f>SUM(U4:U7)</f>
        <v>0</v>
      </c>
      <c r="V8" s="33">
        <v>0</v>
      </c>
      <c r="W8" s="122">
        <f>SUM(W4:W7)</f>
        <v>0</v>
      </c>
      <c r="X8" s="16" t="s">
        <v>183</v>
      </c>
      <c r="Y8" s="17"/>
      <c r="Z8" s="15"/>
      <c r="AA8" s="70">
        <f>SUM(AA4:AA7)</f>
        <v>24</v>
      </c>
      <c r="AB8" s="70">
        <f>SUM(AB4:AB7)</f>
        <v>0</v>
      </c>
      <c r="AC8" s="70">
        <f>SUM(AC4:AC7)</f>
        <v>3</v>
      </c>
      <c r="AD8" s="70">
        <f>SUM(AD4:AD7)</f>
        <v>31</v>
      </c>
      <c r="AE8" s="70">
        <f>SUM(AE4:AE7)</f>
        <v>83</v>
      </c>
      <c r="AF8" s="165">
        <f>PRODUCT(AE8/AG8)</f>
        <v>0.54605263157894735</v>
      </c>
      <c r="AG8" s="122">
        <f>SUM(AG4:AG7)</f>
        <v>152</v>
      </c>
      <c r="AH8" s="22"/>
      <c r="AI8" s="20"/>
      <c r="AJ8" s="79"/>
      <c r="AK8" s="80"/>
      <c r="AL8" s="24"/>
      <c r="AM8" s="70">
        <f>SUM(AM4:AM7)</f>
        <v>12</v>
      </c>
      <c r="AN8" s="70">
        <f>SUM(AN4:AN7)</f>
        <v>0</v>
      </c>
      <c r="AO8" s="70">
        <f>SUM(AO4:AO7)</f>
        <v>1</v>
      </c>
      <c r="AP8" s="70">
        <f>SUM(AP4:AP7)</f>
        <v>16</v>
      </c>
      <c r="AQ8" s="70">
        <f>SUM(AQ4:AQ7)</f>
        <v>30</v>
      </c>
      <c r="AR8" s="165">
        <f>PRODUCT(AQ8/AS8)</f>
        <v>0.54545454545454541</v>
      </c>
      <c r="AS8" s="162">
        <f>SUM(AS4:AS7)</f>
        <v>55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66" t="s">
        <v>184</v>
      </c>
      <c r="C10" s="167"/>
      <c r="D10" s="16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185</v>
      </c>
      <c r="O10" s="18" t="s">
        <v>186</v>
      </c>
      <c r="Q10" s="38"/>
      <c r="R10" s="38" t="s">
        <v>65</v>
      </c>
      <c r="S10" s="38"/>
      <c r="T10" s="35" t="s">
        <v>177</v>
      </c>
      <c r="U10" s="24"/>
      <c r="V10" s="30"/>
      <c r="W10" s="30"/>
      <c r="X10" s="169"/>
      <c r="Y10" s="169"/>
      <c r="Z10" s="169"/>
      <c r="AA10" s="169"/>
      <c r="AB10" s="169"/>
      <c r="AC10" s="38"/>
      <c r="AD10" s="38"/>
      <c r="AE10" s="38"/>
      <c r="AF10" s="35"/>
      <c r="AG10" s="35"/>
      <c r="AH10" s="35"/>
      <c r="AI10" s="35"/>
      <c r="AJ10" s="35"/>
      <c r="AK10" s="35"/>
      <c r="AM10" s="30"/>
      <c r="AN10" s="169"/>
      <c r="AO10" s="169"/>
      <c r="AP10" s="169"/>
      <c r="AQ10" s="169"/>
      <c r="AR10" s="169"/>
      <c r="AS10" s="169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70">
        <v>317</v>
      </c>
      <c r="F11" s="170">
        <v>16</v>
      </c>
      <c r="G11" s="170">
        <v>31</v>
      </c>
      <c r="H11" s="170">
        <v>502</v>
      </c>
      <c r="I11" s="170">
        <v>1433</v>
      </c>
      <c r="J11" s="171">
        <v>0.66100000000000003</v>
      </c>
      <c r="K11" s="35">
        <f>PRODUCT(I11/J11)</f>
        <v>2167.9273827534039</v>
      </c>
      <c r="L11" s="172">
        <f>PRODUCT((F11+G11)/E11)</f>
        <v>0.14826498422712933</v>
      </c>
      <c r="M11" s="172">
        <f>PRODUCT(H11/E11)</f>
        <v>1.5835962145110409</v>
      </c>
      <c r="N11" s="172">
        <f>PRODUCT((F11+G11+H11)/E11)</f>
        <v>1.7318611987381702</v>
      </c>
      <c r="O11" s="172">
        <f>PRODUCT(I11/E11)</f>
        <v>4.5205047318611991</v>
      </c>
      <c r="Q11" s="38"/>
      <c r="R11" s="38"/>
      <c r="S11" s="38"/>
      <c r="T11" s="35" t="s">
        <v>84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73" t="s">
        <v>178</v>
      </c>
      <c r="C12" s="174"/>
      <c r="D12" s="175"/>
      <c r="E12" s="170">
        <f>PRODUCT(E8+Q8)</f>
        <v>0</v>
      </c>
      <c r="F12" s="170">
        <f>PRODUCT(F8+R8)</f>
        <v>0</v>
      </c>
      <c r="G12" s="170">
        <f>PRODUCT(G8+S8)</f>
        <v>0</v>
      </c>
      <c r="H12" s="170">
        <f>PRODUCT(H8+T8)</f>
        <v>0</v>
      </c>
      <c r="I12" s="170">
        <f>PRODUCT(I8+U8)</f>
        <v>0</v>
      </c>
      <c r="J12" s="171">
        <v>0</v>
      </c>
      <c r="K12" s="35">
        <f>PRODUCT(K8+W8)</f>
        <v>0</v>
      </c>
      <c r="L12" s="172">
        <v>0</v>
      </c>
      <c r="M12" s="172">
        <v>0</v>
      </c>
      <c r="N12" s="172">
        <v>0</v>
      </c>
      <c r="O12" s="172">
        <v>0</v>
      </c>
      <c r="Q12" s="38"/>
      <c r="R12" s="38"/>
      <c r="S12" s="38"/>
      <c r="T12" s="35"/>
      <c r="U12" s="35"/>
      <c r="V12" s="35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99" t="s">
        <v>181</v>
      </c>
      <c r="C13" s="176"/>
      <c r="D13" s="177"/>
      <c r="E13" s="170">
        <f>PRODUCT(AA8+AM8)</f>
        <v>36</v>
      </c>
      <c r="F13" s="170">
        <f>PRODUCT(AB8+AN8)</f>
        <v>0</v>
      </c>
      <c r="G13" s="170">
        <f>PRODUCT(AC8+AO8)</f>
        <v>4</v>
      </c>
      <c r="H13" s="170">
        <f>PRODUCT(AD8+AP8)</f>
        <v>47</v>
      </c>
      <c r="I13" s="170">
        <f>PRODUCT(AE8+AQ8)</f>
        <v>113</v>
      </c>
      <c r="J13" s="171">
        <f>PRODUCT(I13/K13)</f>
        <v>0.54589371980676327</v>
      </c>
      <c r="K13" s="24">
        <f>PRODUCT(AG8+AS8)</f>
        <v>207</v>
      </c>
      <c r="L13" s="172">
        <f>PRODUCT((F13+G13)/E13)</f>
        <v>0.1111111111111111</v>
      </c>
      <c r="M13" s="172">
        <f>PRODUCT(H13/E13)</f>
        <v>1.3055555555555556</v>
      </c>
      <c r="N13" s="172">
        <f>PRODUCT((F13+G13+H13)/E13)</f>
        <v>1.4166666666666667</v>
      </c>
      <c r="O13" s="172">
        <f>PRODUCT(I13/E13)</f>
        <v>3.1388888888888888</v>
      </c>
      <c r="Q13" s="38"/>
      <c r="R13" s="38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78" t="s">
        <v>183</v>
      </c>
      <c r="C14" s="130"/>
      <c r="D14" s="179"/>
      <c r="E14" s="170">
        <f>SUM(E11:E13)</f>
        <v>353</v>
      </c>
      <c r="F14" s="170">
        <f t="shared" ref="F14:I14" si="0">SUM(F11:F13)</f>
        <v>16</v>
      </c>
      <c r="G14" s="170">
        <f t="shared" si="0"/>
        <v>35</v>
      </c>
      <c r="H14" s="170">
        <f t="shared" si="0"/>
        <v>549</v>
      </c>
      <c r="I14" s="170">
        <f t="shared" si="0"/>
        <v>1546</v>
      </c>
      <c r="J14" s="171">
        <f>PRODUCT(I14/K14)</f>
        <v>0.6509672721898655</v>
      </c>
      <c r="K14" s="35">
        <f>SUM(K11:K13)</f>
        <v>2374.9273827534039</v>
      </c>
      <c r="L14" s="172">
        <f>PRODUCT((F14+G14)/E14)</f>
        <v>0.14447592067988668</v>
      </c>
      <c r="M14" s="172">
        <f>PRODUCT(H14/E14)</f>
        <v>1.5552407932011332</v>
      </c>
      <c r="N14" s="172">
        <f>PRODUCT((F14+G14+H14)/E14)</f>
        <v>1.6997167138810199</v>
      </c>
      <c r="O14" s="172">
        <f>PRODUCT(I14/E14)</f>
        <v>4.379603399433428</v>
      </c>
      <c r="Q14" s="24"/>
      <c r="R14" s="24"/>
      <c r="S14" s="24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28515625" style="59" customWidth="1"/>
    <col min="3" max="3" width="23.5703125" style="60" customWidth="1"/>
    <col min="4" max="4" width="10.5703125" style="74" customWidth="1"/>
    <col min="5" max="5" width="8.85546875" style="74" customWidth="1"/>
    <col min="6" max="6" width="0.7109375" style="30" customWidth="1"/>
    <col min="7" max="7" width="5.28515625" style="60" customWidth="1"/>
    <col min="8" max="9" width="5.140625" style="60" customWidth="1"/>
    <col min="10" max="10" width="5.42578125" style="60" customWidth="1"/>
    <col min="11" max="11" width="5.5703125" style="60" customWidth="1"/>
    <col min="12" max="12" width="6.7109375" style="60" customWidth="1"/>
    <col min="13" max="16" width="5" style="60" customWidth="1"/>
    <col min="17" max="21" width="6.7109375" style="118" customWidth="1"/>
    <col min="22" max="22" width="10.28515625" style="60" customWidth="1"/>
    <col min="23" max="23" width="22.570312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7" t="s">
        <v>47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12"/>
      <c r="R1" s="112"/>
      <c r="S1" s="112"/>
      <c r="T1" s="112"/>
      <c r="U1" s="112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105</v>
      </c>
      <c r="C2" s="136" t="s">
        <v>106</v>
      </c>
      <c r="D2" s="11"/>
      <c r="E2" s="11"/>
      <c r="F2" s="137"/>
      <c r="G2" s="66"/>
      <c r="H2" s="11"/>
      <c r="I2" s="11"/>
      <c r="J2" s="11"/>
      <c r="K2" s="11"/>
      <c r="L2" s="11"/>
      <c r="M2" s="11"/>
      <c r="N2" s="11"/>
      <c r="O2" s="11"/>
      <c r="P2" s="11"/>
      <c r="Q2" s="113"/>
      <c r="R2" s="113"/>
      <c r="S2" s="113"/>
      <c r="T2" s="113"/>
      <c r="U2" s="113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66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114" t="s">
        <v>16</v>
      </c>
      <c r="R3" s="114">
        <v>1</v>
      </c>
      <c r="S3" s="114">
        <v>2</v>
      </c>
      <c r="T3" s="114">
        <v>3</v>
      </c>
      <c r="U3" s="114" t="s">
        <v>43</v>
      </c>
      <c r="V3" s="76" t="s">
        <v>107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01" t="s">
        <v>108</v>
      </c>
      <c r="C4" s="102" t="s">
        <v>109</v>
      </c>
      <c r="D4" s="103" t="s">
        <v>75</v>
      </c>
      <c r="E4" s="104" t="s">
        <v>82</v>
      </c>
      <c r="F4" s="35"/>
      <c r="G4" s="105"/>
      <c r="H4" s="106"/>
      <c r="I4" s="106">
        <v>1</v>
      </c>
      <c r="J4" s="107" t="s">
        <v>110</v>
      </c>
      <c r="K4" s="107">
        <v>5</v>
      </c>
      <c r="L4" s="107"/>
      <c r="M4" s="107">
        <v>1</v>
      </c>
      <c r="N4" s="105"/>
      <c r="O4" s="106"/>
      <c r="P4" s="106"/>
      <c r="Q4" s="115" t="s">
        <v>125</v>
      </c>
      <c r="R4" s="115" t="s">
        <v>125</v>
      </c>
      <c r="S4" s="115"/>
      <c r="T4" s="115"/>
      <c r="U4" s="115"/>
      <c r="V4" s="108">
        <v>0.66700000000000004</v>
      </c>
      <c r="W4" s="102" t="s">
        <v>111</v>
      </c>
      <c r="X4" s="109" t="s">
        <v>112</v>
      </c>
      <c r="Y4" s="65"/>
      <c r="Z4" s="65"/>
      <c r="AA4" s="65"/>
      <c r="AB4" s="65"/>
      <c r="AC4" s="65"/>
      <c r="AD4" s="65"/>
    </row>
    <row r="5" spans="1:30" x14ac:dyDescent="0.25">
      <c r="A5" s="8"/>
      <c r="B5" s="101" t="s">
        <v>73</v>
      </c>
      <c r="C5" s="102" t="s">
        <v>74</v>
      </c>
      <c r="D5" s="103" t="s">
        <v>75</v>
      </c>
      <c r="E5" s="104" t="s">
        <v>82</v>
      </c>
      <c r="F5" s="35"/>
      <c r="G5" s="105"/>
      <c r="H5" s="105"/>
      <c r="I5" s="149">
        <v>1</v>
      </c>
      <c r="J5" s="107" t="s">
        <v>113</v>
      </c>
      <c r="K5" s="107">
        <v>2</v>
      </c>
      <c r="L5" s="107"/>
      <c r="M5" s="107">
        <v>1</v>
      </c>
      <c r="N5" s="105"/>
      <c r="O5" s="106"/>
      <c r="P5" s="105"/>
      <c r="Q5" s="115" t="s">
        <v>126</v>
      </c>
      <c r="R5" s="115" t="s">
        <v>93</v>
      </c>
      <c r="S5" s="115" t="s">
        <v>79</v>
      </c>
      <c r="T5" s="115"/>
      <c r="U5" s="115"/>
      <c r="V5" s="108">
        <v>0.25</v>
      </c>
      <c r="W5" s="102" t="s">
        <v>76</v>
      </c>
      <c r="X5" s="109" t="s">
        <v>77</v>
      </c>
      <c r="Y5" s="65"/>
      <c r="Z5" s="65"/>
      <c r="AA5" s="65"/>
      <c r="AB5" s="65"/>
      <c r="AC5" s="65"/>
      <c r="AD5" s="65"/>
    </row>
    <row r="6" spans="1:30" x14ac:dyDescent="0.25">
      <c r="A6" s="8"/>
      <c r="B6" s="101" t="s">
        <v>114</v>
      </c>
      <c r="C6" s="102" t="s">
        <v>127</v>
      </c>
      <c r="D6" s="103" t="s">
        <v>75</v>
      </c>
      <c r="E6" s="104" t="s">
        <v>128</v>
      </c>
      <c r="F6" s="35"/>
      <c r="G6" s="105">
        <v>1</v>
      </c>
      <c r="H6" s="106"/>
      <c r="I6" s="106"/>
      <c r="J6" s="107" t="s">
        <v>129</v>
      </c>
      <c r="K6" s="107">
        <v>3</v>
      </c>
      <c r="L6" s="107"/>
      <c r="M6" s="107">
        <v>1</v>
      </c>
      <c r="N6" s="105"/>
      <c r="O6" s="106"/>
      <c r="P6" s="106">
        <v>1</v>
      </c>
      <c r="Q6" s="115" t="s">
        <v>130</v>
      </c>
      <c r="R6" s="115" t="s">
        <v>67</v>
      </c>
      <c r="S6" s="115" t="s">
        <v>131</v>
      </c>
      <c r="T6" s="115" t="s">
        <v>132</v>
      </c>
      <c r="U6" s="115"/>
      <c r="V6" s="108">
        <v>0.5</v>
      </c>
      <c r="W6" s="102" t="s">
        <v>133</v>
      </c>
      <c r="X6" s="109" t="s">
        <v>134</v>
      </c>
      <c r="Y6" s="65"/>
      <c r="Z6" s="65"/>
      <c r="AA6" s="65"/>
      <c r="AB6" s="65"/>
      <c r="AC6" s="65"/>
      <c r="AD6" s="65"/>
    </row>
    <row r="7" spans="1:30" x14ac:dyDescent="0.25">
      <c r="A7" s="23"/>
      <c r="B7" s="22" t="s">
        <v>7</v>
      </c>
      <c r="C7" s="17"/>
      <c r="D7" s="16"/>
      <c r="E7" s="124"/>
      <c r="F7" s="133"/>
      <c r="G7" s="18">
        <v>1</v>
      </c>
      <c r="H7" s="18"/>
      <c r="I7" s="18">
        <f>SUM(I4:I6)</f>
        <v>2</v>
      </c>
      <c r="J7" s="17"/>
      <c r="K7" s="17"/>
      <c r="L7" s="17"/>
      <c r="M7" s="18">
        <f t="shared" ref="M7:P7" si="0">SUM(M4:M6)</f>
        <v>3</v>
      </c>
      <c r="N7" s="18"/>
      <c r="O7" s="18"/>
      <c r="P7" s="18">
        <f t="shared" si="0"/>
        <v>1</v>
      </c>
      <c r="Q7" s="73" t="s">
        <v>135</v>
      </c>
      <c r="R7" s="73" t="s">
        <v>137</v>
      </c>
      <c r="S7" s="73" t="s">
        <v>136</v>
      </c>
      <c r="T7" s="73" t="s">
        <v>132</v>
      </c>
      <c r="U7" s="73"/>
      <c r="V7" s="33">
        <v>0.42899999999999999</v>
      </c>
      <c r="W7" s="125"/>
      <c r="X7" s="73"/>
      <c r="Y7" s="65"/>
      <c r="Z7" s="65"/>
      <c r="AA7" s="65"/>
      <c r="AB7" s="65"/>
      <c r="AC7" s="65"/>
      <c r="AD7" s="65"/>
    </row>
    <row r="8" spans="1:30" x14ac:dyDescent="0.25">
      <c r="A8" s="23"/>
      <c r="B8" s="138" t="s">
        <v>46</v>
      </c>
      <c r="C8" s="93" t="s">
        <v>115</v>
      </c>
      <c r="D8" s="91"/>
      <c r="E8" s="62"/>
      <c r="F8" s="139"/>
      <c r="G8" s="110"/>
      <c r="H8" s="94"/>
      <c r="I8" s="95"/>
      <c r="J8" s="94"/>
      <c r="K8" s="111"/>
      <c r="L8" s="111"/>
      <c r="M8" s="111"/>
      <c r="N8" s="111"/>
      <c r="O8" s="93"/>
      <c r="P8" s="111"/>
      <c r="Q8" s="116"/>
      <c r="R8" s="116"/>
      <c r="S8" s="116"/>
      <c r="T8" s="116"/>
      <c r="U8" s="116"/>
      <c r="V8" s="75"/>
      <c r="W8" s="111"/>
      <c r="X8" s="88"/>
      <c r="Y8" s="65"/>
      <c r="Z8" s="65"/>
      <c r="AA8" s="65"/>
      <c r="AB8" s="65"/>
      <c r="AC8" s="65"/>
      <c r="AD8" s="65"/>
    </row>
    <row r="9" spans="1:30" x14ac:dyDescent="0.25">
      <c r="A9" s="23"/>
      <c r="B9" s="126"/>
      <c r="C9" s="128"/>
      <c r="D9" s="128"/>
      <c r="E9" s="129"/>
      <c r="F9" s="130"/>
      <c r="G9" s="131"/>
      <c r="H9" s="129"/>
      <c r="I9" s="127"/>
      <c r="J9" s="129"/>
      <c r="K9" s="127"/>
      <c r="L9" s="129"/>
      <c r="M9" s="129"/>
      <c r="N9" s="129"/>
      <c r="O9" s="129"/>
      <c r="P9" s="129"/>
      <c r="Q9" s="135"/>
      <c r="R9" s="135"/>
      <c r="S9" s="135"/>
      <c r="T9" s="135"/>
      <c r="U9" s="135"/>
      <c r="V9" s="129"/>
      <c r="W9" s="129"/>
      <c r="X9" s="132"/>
      <c r="Y9" s="65"/>
      <c r="Z9" s="65"/>
      <c r="AA9" s="65"/>
      <c r="AB9" s="65"/>
      <c r="AC9" s="65"/>
      <c r="AD9" s="65"/>
    </row>
    <row r="10" spans="1:30" x14ac:dyDescent="0.25">
      <c r="A10" s="8"/>
      <c r="B10" s="22" t="s">
        <v>116</v>
      </c>
      <c r="C10" s="22" t="s">
        <v>34</v>
      </c>
      <c r="D10" s="16" t="s">
        <v>35</v>
      </c>
      <c r="E10" s="21" t="s">
        <v>1</v>
      </c>
      <c r="F10" s="24"/>
      <c r="G10" s="18" t="s">
        <v>36</v>
      </c>
      <c r="H10" s="15" t="s">
        <v>37</v>
      </c>
      <c r="I10" s="15" t="s">
        <v>31</v>
      </c>
      <c r="J10" s="17" t="s">
        <v>38</v>
      </c>
      <c r="K10" s="17" t="s">
        <v>39</v>
      </c>
      <c r="L10" s="17" t="s">
        <v>40</v>
      </c>
      <c r="M10" s="18" t="s">
        <v>41</v>
      </c>
      <c r="N10" s="18" t="s">
        <v>30</v>
      </c>
      <c r="O10" s="15" t="s">
        <v>42</v>
      </c>
      <c r="P10" s="18" t="s">
        <v>37</v>
      </c>
      <c r="Q10" s="73" t="s">
        <v>16</v>
      </c>
      <c r="R10" s="73">
        <v>1</v>
      </c>
      <c r="S10" s="73">
        <v>2</v>
      </c>
      <c r="T10" s="73">
        <v>3</v>
      </c>
      <c r="U10" s="73" t="s">
        <v>43</v>
      </c>
      <c r="V10" s="17" t="s">
        <v>21</v>
      </c>
      <c r="W10" s="16" t="s">
        <v>44</v>
      </c>
      <c r="X10" s="16" t="s">
        <v>45</v>
      </c>
      <c r="Y10" s="65"/>
      <c r="Z10" s="65"/>
      <c r="AA10" s="65"/>
      <c r="AB10" s="65"/>
      <c r="AC10" s="65"/>
      <c r="AD10" s="65"/>
    </row>
    <row r="11" spans="1:30" x14ac:dyDescent="0.25">
      <c r="A11" s="8"/>
      <c r="B11" s="140" t="s">
        <v>117</v>
      </c>
      <c r="C11" s="141" t="s">
        <v>118</v>
      </c>
      <c r="D11" s="142" t="s">
        <v>75</v>
      </c>
      <c r="E11" s="143" t="s">
        <v>82</v>
      </c>
      <c r="F11" s="134"/>
      <c r="G11" s="144">
        <v>1</v>
      </c>
      <c r="H11" s="145"/>
      <c r="I11" s="145"/>
      <c r="J11" s="146" t="s">
        <v>119</v>
      </c>
      <c r="K11" s="146">
        <v>2</v>
      </c>
      <c r="L11" s="107" t="s">
        <v>120</v>
      </c>
      <c r="M11" s="146">
        <v>1</v>
      </c>
      <c r="N11" s="144"/>
      <c r="O11" s="145"/>
      <c r="P11" s="145">
        <v>1</v>
      </c>
      <c r="Q11" s="150" t="s">
        <v>137</v>
      </c>
      <c r="R11" s="150" t="s">
        <v>93</v>
      </c>
      <c r="S11" s="150" t="s">
        <v>80</v>
      </c>
      <c r="T11" s="150" t="s">
        <v>78</v>
      </c>
      <c r="U11" s="150"/>
      <c r="V11" s="147">
        <v>0.5</v>
      </c>
      <c r="W11" s="141" t="s">
        <v>121</v>
      </c>
      <c r="X11" s="148" t="s">
        <v>122</v>
      </c>
      <c r="Y11" s="65"/>
      <c r="Z11" s="65"/>
      <c r="AA11" s="65"/>
      <c r="AB11" s="65"/>
      <c r="AC11" s="65"/>
      <c r="AD11" s="65"/>
    </row>
    <row r="12" spans="1:30" x14ac:dyDescent="0.25">
      <c r="A12" s="23"/>
      <c r="B12" s="126"/>
      <c r="C12" s="128"/>
      <c r="D12" s="128"/>
      <c r="E12" s="129"/>
      <c r="F12" s="130"/>
      <c r="G12" s="131"/>
      <c r="H12" s="129"/>
      <c r="I12" s="127"/>
      <c r="J12" s="129"/>
      <c r="K12" s="127"/>
      <c r="L12" s="129"/>
      <c r="M12" s="129"/>
      <c r="N12" s="129"/>
      <c r="O12" s="129"/>
      <c r="P12" s="129"/>
      <c r="Q12" s="135"/>
      <c r="R12" s="135"/>
      <c r="S12" s="135"/>
      <c r="T12" s="135"/>
      <c r="U12" s="135"/>
      <c r="V12" s="129"/>
      <c r="W12" s="129"/>
      <c r="X12" s="132"/>
      <c r="Y12" s="65"/>
      <c r="Z12" s="65"/>
      <c r="AA12" s="65"/>
      <c r="AB12" s="65"/>
      <c r="AC12" s="65"/>
      <c r="AD12" s="65"/>
    </row>
    <row r="13" spans="1:30" x14ac:dyDescent="0.25">
      <c r="A13" s="8"/>
      <c r="B13" s="22" t="s">
        <v>123</v>
      </c>
      <c r="C13" s="22" t="s">
        <v>34</v>
      </c>
      <c r="D13" s="16" t="s">
        <v>35</v>
      </c>
      <c r="E13" s="21" t="s">
        <v>1</v>
      </c>
      <c r="F13" s="24"/>
      <c r="G13" s="18" t="s">
        <v>36</v>
      </c>
      <c r="H13" s="15" t="s">
        <v>37</v>
      </c>
      <c r="I13" s="15" t="s">
        <v>31</v>
      </c>
      <c r="J13" s="17" t="s">
        <v>38</v>
      </c>
      <c r="K13" s="17" t="s">
        <v>39</v>
      </c>
      <c r="L13" s="17" t="s">
        <v>40</v>
      </c>
      <c r="M13" s="18" t="s">
        <v>41</v>
      </c>
      <c r="N13" s="18" t="s">
        <v>30</v>
      </c>
      <c r="O13" s="15" t="s">
        <v>42</v>
      </c>
      <c r="P13" s="18" t="s">
        <v>37</v>
      </c>
      <c r="Q13" s="73" t="s">
        <v>16</v>
      </c>
      <c r="R13" s="73">
        <v>1</v>
      </c>
      <c r="S13" s="73">
        <v>2</v>
      </c>
      <c r="T13" s="73">
        <v>3</v>
      </c>
      <c r="U13" s="73" t="s">
        <v>43</v>
      </c>
      <c r="V13" s="17" t="s">
        <v>21</v>
      </c>
      <c r="W13" s="16" t="s">
        <v>44</v>
      </c>
      <c r="X13" s="16" t="s">
        <v>45</v>
      </c>
      <c r="Y13" s="65"/>
      <c r="Z13" s="65"/>
      <c r="AA13" s="65"/>
      <c r="AB13" s="65"/>
      <c r="AC13" s="65"/>
      <c r="AD13" s="65"/>
    </row>
    <row r="14" spans="1:30" x14ac:dyDescent="0.25">
      <c r="A14" s="8"/>
      <c r="B14" s="140" t="s">
        <v>86</v>
      </c>
      <c r="C14" s="141" t="s">
        <v>87</v>
      </c>
      <c r="D14" s="142" t="s">
        <v>75</v>
      </c>
      <c r="E14" s="143" t="s">
        <v>82</v>
      </c>
      <c r="F14" s="134"/>
      <c r="G14" s="144">
        <v>1</v>
      </c>
      <c r="H14" s="145"/>
      <c r="I14" s="145"/>
      <c r="J14" s="146" t="s">
        <v>85</v>
      </c>
      <c r="K14" s="146">
        <v>2</v>
      </c>
      <c r="L14" s="107" t="s">
        <v>120</v>
      </c>
      <c r="M14" s="146">
        <v>1</v>
      </c>
      <c r="N14" s="144"/>
      <c r="O14" s="145"/>
      <c r="P14" s="145">
        <v>3</v>
      </c>
      <c r="Q14" s="150" t="s">
        <v>138</v>
      </c>
      <c r="R14" s="150" t="s">
        <v>78</v>
      </c>
      <c r="S14" s="150" t="s">
        <v>104</v>
      </c>
      <c r="T14" s="150"/>
      <c r="U14" s="150"/>
      <c r="V14" s="147">
        <v>0.875</v>
      </c>
      <c r="W14" s="141" t="s">
        <v>124</v>
      </c>
      <c r="X14" s="148" t="s">
        <v>88</v>
      </c>
      <c r="Y14" s="65"/>
      <c r="Z14" s="65"/>
      <c r="AA14" s="65"/>
      <c r="AB14" s="65"/>
      <c r="AC14" s="65"/>
      <c r="AD14" s="65"/>
    </row>
    <row r="15" spans="1:30" x14ac:dyDescent="0.25">
      <c r="A15" s="8"/>
      <c r="B15" s="140" t="s">
        <v>89</v>
      </c>
      <c r="C15" s="141" t="s">
        <v>90</v>
      </c>
      <c r="D15" s="142" t="s">
        <v>75</v>
      </c>
      <c r="E15" s="143" t="s">
        <v>82</v>
      </c>
      <c r="F15" s="134"/>
      <c r="G15" s="144">
        <v>1</v>
      </c>
      <c r="H15" s="145"/>
      <c r="I15" s="145"/>
      <c r="J15" s="146" t="s">
        <v>119</v>
      </c>
      <c r="K15" s="146">
        <v>1</v>
      </c>
      <c r="L15" s="107" t="s">
        <v>120</v>
      </c>
      <c r="M15" s="146">
        <v>1</v>
      </c>
      <c r="N15" s="144"/>
      <c r="O15" s="145"/>
      <c r="P15" s="145">
        <v>1</v>
      </c>
      <c r="Q15" s="150" t="s">
        <v>104</v>
      </c>
      <c r="R15" s="150" t="s">
        <v>140</v>
      </c>
      <c r="S15" s="150"/>
      <c r="T15" s="150"/>
      <c r="U15" s="150" t="s">
        <v>68</v>
      </c>
      <c r="V15" s="147">
        <v>0.83299999999999996</v>
      </c>
      <c r="W15" s="141" t="s">
        <v>91</v>
      </c>
      <c r="X15" s="148" t="s">
        <v>92</v>
      </c>
      <c r="Y15" s="65"/>
      <c r="Z15" s="65"/>
      <c r="AA15" s="65"/>
      <c r="AB15" s="65"/>
      <c r="AC15" s="65"/>
      <c r="AD15" s="65"/>
    </row>
    <row r="16" spans="1:30" x14ac:dyDescent="0.25">
      <c r="A16" s="23"/>
      <c r="B16" s="22" t="s">
        <v>7</v>
      </c>
      <c r="C16" s="17"/>
      <c r="D16" s="16"/>
      <c r="E16" s="124"/>
      <c r="F16" s="133"/>
      <c r="G16" s="18">
        <v>2</v>
      </c>
      <c r="H16" s="18"/>
      <c r="I16" s="18"/>
      <c r="J16" s="17"/>
      <c r="K16" s="17"/>
      <c r="L16" s="17"/>
      <c r="M16" s="18">
        <f t="shared" ref="M16:P16" si="1">SUM(M13:M15)</f>
        <v>2</v>
      </c>
      <c r="N16" s="18"/>
      <c r="O16" s="18"/>
      <c r="P16" s="18">
        <f t="shared" si="1"/>
        <v>4</v>
      </c>
      <c r="Q16" s="73" t="s">
        <v>139</v>
      </c>
      <c r="R16" s="73" t="s">
        <v>141</v>
      </c>
      <c r="S16" s="73" t="s">
        <v>104</v>
      </c>
      <c r="T16" s="73"/>
      <c r="U16" s="73" t="s">
        <v>68</v>
      </c>
      <c r="V16" s="33">
        <v>0.85699999999999998</v>
      </c>
      <c r="W16" s="125"/>
      <c r="X16" s="73"/>
      <c r="Y16" s="65"/>
      <c r="Z16" s="65"/>
      <c r="AA16" s="65"/>
      <c r="AB16" s="65"/>
      <c r="AC16" s="65"/>
      <c r="AD16" s="65"/>
    </row>
    <row r="17" spans="1:30" x14ac:dyDescent="0.25">
      <c r="A17" s="23"/>
      <c r="B17" s="126"/>
      <c r="C17" s="128"/>
      <c r="D17" s="128"/>
      <c r="E17" s="129"/>
      <c r="F17" s="130"/>
      <c r="G17" s="131"/>
      <c r="H17" s="129"/>
      <c r="I17" s="127"/>
      <c r="J17" s="129"/>
      <c r="K17" s="127"/>
      <c r="L17" s="129"/>
      <c r="M17" s="129"/>
      <c r="N17" s="129"/>
      <c r="O17" s="129"/>
      <c r="P17" s="129"/>
      <c r="Q17" s="135"/>
      <c r="R17" s="135"/>
      <c r="S17" s="135"/>
      <c r="T17" s="135"/>
      <c r="U17" s="135"/>
      <c r="V17" s="129"/>
      <c r="W17" s="129"/>
      <c r="X17" s="132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35"/>
      <c r="D18" s="58"/>
      <c r="E18" s="92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117"/>
      <c r="R18" s="117"/>
      <c r="S18" s="117"/>
      <c r="T18" s="117"/>
      <c r="U18" s="117"/>
      <c r="V18" s="35"/>
      <c r="W18" s="58"/>
      <c r="X18" s="35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35"/>
      <c r="D19" s="58"/>
      <c r="E19" s="92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117"/>
      <c r="R19" s="117"/>
      <c r="S19" s="117"/>
      <c r="T19" s="117"/>
      <c r="U19" s="117"/>
      <c r="V19" s="35"/>
      <c r="W19" s="152"/>
      <c r="X19" s="35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35"/>
      <c r="D20" s="58"/>
      <c r="E20" s="92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117"/>
      <c r="R20" s="117"/>
      <c r="S20" s="117"/>
      <c r="T20" s="117"/>
      <c r="U20" s="117"/>
      <c r="V20" s="35"/>
      <c r="W20" s="58"/>
      <c r="X20" s="35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35"/>
      <c r="D21" s="58"/>
      <c r="E21" s="92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117"/>
      <c r="R21" s="117"/>
      <c r="S21" s="117"/>
      <c r="T21" s="117"/>
      <c r="U21" s="117"/>
      <c r="V21" s="35"/>
      <c r="W21" s="58"/>
      <c r="X21" s="35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35"/>
      <c r="D22" s="58"/>
      <c r="E22" s="92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117"/>
      <c r="R22" s="117"/>
      <c r="S22" s="117"/>
      <c r="T22" s="117"/>
      <c r="U22" s="117"/>
      <c r="V22" s="35"/>
      <c r="W22" s="58"/>
      <c r="X22" s="35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35"/>
      <c r="D23" s="58"/>
      <c r="E23" s="92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117"/>
      <c r="R23" s="117"/>
      <c r="S23" s="117"/>
      <c r="T23" s="117"/>
      <c r="U23" s="117"/>
      <c r="V23" s="35"/>
      <c r="W23" s="58"/>
      <c r="X23" s="35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92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117"/>
      <c r="R24" s="117"/>
      <c r="S24" s="117"/>
      <c r="T24" s="117"/>
      <c r="U24" s="117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92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117"/>
      <c r="R25" s="117"/>
      <c r="S25" s="117"/>
      <c r="T25" s="117"/>
      <c r="U25" s="117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92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117"/>
      <c r="R26" s="117"/>
      <c r="S26" s="117"/>
      <c r="T26" s="117"/>
      <c r="U26" s="117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58"/>
      <c r="E27" s="92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117"/>
      <c r="R27" s="117"/>
      <c r="S27" s="117"/>
      <c r="T27" s="117"/>
      <c r="U27" s="117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58"/>
      <c r="E28" s="92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117"/>
      <c r="R28" s="117"/>
      <c r="S28" s="117"/>
      <c r="T28" s="117"/>
      <c r="U28" s="117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58"/>
      <c r="E29" s="92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117"/>
      <c r="R29" s="117"/>
      <c r="S29" s="117"/>
      <c r="T29" s="117"/>
      <c r="U29" s="117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35"/>
      <c r="D30" s="58"/>
      <c r="E30" s="92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117"/>
      <c r="R30" s="117"/>
      <c r="S30" s="117"/>
      <c r="T30" s="117"/>
      <c r="U30" s="117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35"/>
      <c r="D31" s="58"/>
      <c r="E31" s="92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117"/>
      <c r="R31" s="117"/>
      <c r="S31" s="117"/>
      <c r="T31" s="117"/>
      <c r="U31" s="117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35"/>
      <c r="D32" s="58"/>
      <c r="E32" s="92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117"/>
      <c r="R32" s="117"/>
      <c r="S32" s="117"/>
      <c r="T32" s="117"/>
      <c r="U32" s="117"/>
      <c r="V32" s="35"/>
      <c r="W32" s="58"/>
      <c r="X32" s="35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92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117"/>
      <c r="R33" s="117"/>
      <c r="S33" s="117"/>
      <c r="T33" s="117"/>
      <c r="U33" s="117"/>
      <c r="V33" s="35"/>
      <c r="W33" s="58"/>
      <c r="X33" s="35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92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117"/>
      <c r="R34" s="117"/>
      <c r="S34" s="117"/>
      <c r="T34" s="117"/>
      <c r="U34" s="117"/>
      <c r="V34" s="35"/>
      <c r="W34" s="58"/>
      <c r="X34" s="35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92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117"/>
      <c r="R35" s="117"/>
      <c r="S35" s="117"/>
      <c r="T35" s="117"/>
      <c r="U35" s="117"/>
      <c r="V35" s="35"/>
      <c r="W35" s="58"/>
      <c r="X35" s="35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92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117"/>
      <c r="R36" s="117"/>
      <c r="S36" s="117"/>
      <c r="T36" s="117"/>
      <c r="U36" s="117"/>
      <c r="V36" s="35"/>
      <c r="W36" s="58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92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117"/>
      <c r="R37" s="117"/>
      <c r="S37" s="117"/>
      <c r="T37" s="117"/>
      <c r="U37" s="117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92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117"/>
      <c r="R38" s="117"/>
      <c r="S38" s="117"/>
      <c r="T38" s="117"/>
      <c r="U38" s="117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92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117"/>
      <c r="R39" s="117"/>
      <c r="S39" s="117"/>
      <c r="T39" s="117"/>
      <c r="U39" s="117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92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117"/>
      <c r="R40" s="117"/>
      <c r="S40" s="117"/>
      <c r="T40" s="117"/>
      <c r="U40" s="117"/>
      <c r="V40" s="3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92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117"/>
      <c r="R41" s="117"/>
      <c r="S41" s="117"/>
      <c r="T41" s="117"/>
      <c r="U41" s="117"/>
      <c r="V41" s="35"/>
      <c r="W41" s="58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92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117"/>
      <c r="R42" s="117"/>
      <c r="S42" s="117"/>
      <c r="T42" s="117"/>
      <c r="U42" s="117"/>
      <c r="V42" s="35"/>
      <c r="W42" s="58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92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117"/>
      <c r="R43" s="117"/>
      <c r="S43" s="117"/>
      <c r="T43" s="117"/>
      <c r="U43" s="117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92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117"/>
      <c r="R44" s="117"/>
      <c r="S44" s="117"/>
      <c r="T44" s="117"/>
      <c r="U44" s="117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92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117"/>
      <c r="R45" s="117"/>
      <c r="S45" s="117"/>
      <c r="T45" s="117"/>
      <c r="U45" s="117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92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117"/>
      <c r="R46" s="117"/>
      <c r="S46" s="117"/>
      <c r="T46" s="117"/>
      <c r="U46" s="117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92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117"/>
      <c r="R47" s="117"/>
      <c r="S47" s="117"/>
      <c r="T47" s="117"/>
      <c r="U47" s="117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92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117"/>
      <c r="R48" s="117"/>
      <c r="S48" s="117"/>
      <c r="T48" s="117"/>
      <c r="U48" s="117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92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117"/>
      <c r="R49" s="117"/>
      <c r="S49" s="117"/>
      <c r="T49" s="117"/>
      <c r="U49" s="117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92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117"/>
      <c r="R50" s="117"/>
      <c r="S50" s="117"/>
      <c r="T50" s="117"/>
      <c r="U50" s="117"/>
      <c r="V50" s="35"/>
      <c r="W50" s="58"/>
      <c r="X50" s="35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92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117"/>
      <c r="R51" s="117"/>
      <c r="S51" s="117"/>
      <c r="T51" s="117"/>
      <c r="U51" s="117"/>
      <c r="V51" s="35"/>
      <c r="W51" s="58"/>
      <c r="X51" s="35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92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117"/>
      <c r="R52" s="117"/>
      <c r="S52" s="117"/>
      <c r="T52" s="117"/>
      <c r="U52" s="117"/>
      <c r="V52" s="35"/>
      <c r="W52" s="58"/>
      <c r="X52" s="35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151"/>
      <c r="R53" s="151"/>
      <c r="S53" s="151"/>
      <c r="T53" s="151"/>
      <c r="U53" s="151"/>
      <c r="V53" s="24"/>
      <c r="W53" s="58"/>
      <c r="X53" s="24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151"/>
      <c r="R54" s="151"/>
      <c r="S54" s="151"/>
      <c r="T54" s="151"/>
      <c r="U54" s="151"/>
      <c r="V54" s="24"/>
      <c r="W54" s="58"/>
      <c r="X54" s="24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35"/>
      <c r="J55" s="24"/>
      <c r="K55" s="24"/>
      <c r="L55" s="24"/>
      <c r="M55" s="24"/>
      <c r="N55" s="57"/>
      <c r="O55" s="57"/>
      <c r="P55" s="24"/>
      <c r="Q55" s="151"/>
      <c r="R55" s="151"/>
      <c r="S55" s="151"/>
      <c r="T55" s="151"/>
      <c r="U55" s="151"/>
      <c r="V55" s="24"/>
      <c r="W55" s="58"/>
      <c r="X55" s="24"/>
      <c r="Y55" s="65"/>
      <c r="Z55" s="65"/>
      <c r="AA55" s="65"/>
      <c r="AB55" s="65"/>
      <c r="AC55" s="65"/>
      <c r="AD55" s="65"/>
    </row>
    <row r="56" spans="1:30" x14ac:dyDescent="0.25">
      <c r="A56" s="23"/>
      <c r="B56" s="58"/>
      <c r="C56" s="35"/>
      <c r="D56" s="58"/>
      <c r="E56" s="58"/>
      <c r="F56" s="24"/>
      <c r="G56" s="35"/>
      <c r="H56" s="38"/>
      <c r="I56" s="35"/>
      <c r="J56" s="24"/>
      <c r="K56" s="24"/>
      <c r="L56" s="24"/>
      <c r="M56" s="24"/>
      <c r="N56" s="57"/>
      <c r="O56" s="57"/>
      <c r="P56" s="24"/>
      <c r="Q56" s="151"/>
      <c r="R56" s="151"/>
      <c r="S56" s="151"/>
      <c r="T56" s="151"/>
      <c r="U56" s="151"/>
      <c r="V56" s="24"/>
      <c r="W56" s="58"/>
      <c r="X56" s="24"/>
      <c r="Y56" s="65"/>
      <c r="Z56" s="65"/>
      <c r="AA56" s="65"/>
      <c r="AB56" s="65"/>
      <c r="AC56" s="65"/>
      <c r="AD56" s="65"/>
    </row>
    <row r="57" spans="1:30" x14ac:dyDescent="0.25">
      <c r="A57" s="23"/>
      <c r="B57" s="58"/>
      <c r="C57" s="35"/>
      <c r="D57" s="58"/>
      <c r="E57" s="58"/>
      <c r="F57" s="24"/>
      <c r="G57" s="35"/>
      <c r="H57" s="38"/>
      <c r="I57" s="35"/>
      <c r="J57" s="24"/>
      <c r="K57" s="24"/>
      <c r="L57" s="24"/>
      <c r="M57" s="24"/>
      <c r="N57" s="57"/>
      <c r="O57" s="57"/>
      <c r="P57" s="24"/>
      <c r="Q57" s="151"/>
      <c r="R57" s="151"/>
      <c r="S57" s="151"/>
      <c r="T57" s="151"/>
      <c r="U57" s="151"/>
      <c r="V57" s="24"/>
      <c r="W57" s="58"/>
      <c r="X57" s="24"/>
      <c r="Y57" s="65"/>
      <c r="Z57" s="65"/>
      <c r="AA57" s="65"/>
      <c r="AB57" s="65"/>
      <c r="AC57" s="65"/>
      <c r="AD57" s="65"/>
    </row>
    <row r="58" spans="1:30" x14ac:dyDescent="0.25">
      <c r="A58" s="23"/>
      <c r="B58" s="58"/>
      <c r="C58" s="35"/>
      <c r="D58" s="58"/>
      <c r="E58" s="58"/>
      <c r="F58" s="24"/>
      <c r="G58" s="35"/>
      <c r="H58" s="38"/>
      <c r="I58" s="35"/>
      <c r="J58" s="24"/>
      <c r="K58" s="24"/>
      <c r="L58" s="24"/>
      <c r="M58" s="24"/>
      <c r="N58" s="57"/>
      <c r="O58" s="57"/>
      <c r="P58" s="24"/>
      <c r="Q58" s="151"/>
      <c r="R58" s="151"/>
      <c r="S58" s="151"/>
      <c r="T58" s="151"/>
      <c r="U58" s="151"/>
      <c r="V58" s="24"/>
      <c r="W58" s="58"/>
      <c r="X58" s="24"/>
      <c r="Y58" s="65"/>
      <c r="Z58" s="65"/>
      <c r="AA58" s="65"/>
      <c r="AB58" s="65"/>
      <c r="AC58" s="65"/>
      <c r="AD58" s="65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19"/>
      <c r="R81" s="119"/>
      <c r="S81" s="119"/>
      <c r="T81" s="119"/>
      <c r="U81" s="119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19"/>
      <c r="R82" s="119"/>
      <c r="S82" s="119"/>
      <c r="T82" s="119"/>
      <c r="U82" s="119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19"/>
      <c r="R83" s="119"/>
      <c r="S83" s="119"/>
      <c r="T83" s="119"/>
      <c r="U83" s="119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19"/>
      <c r="R84" s="119"/>
      <c r="S84" s="119"/>
      <c r="T84" s="119"/>
      <c r="U84" s="119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19"/>
      <c r="R85" s="119"/>
      <c r="S85" s="119"/>
      <c r="T85" s="119"/>
      <c r="U85" s="119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19"/>
      <c r="R86" s="119"/>
      <c r="S86" s="119"/>
      <c r="T86" s="119"/>
      <c r="U86" s="119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19"/>
      <c r="R87" s="119"/>
      <c r="S87" s="119"/>
      <c r="T87" s="119"/>
      <c r="U87" s="119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19"/>
      <c r="R88" s="119"/>
      <c r="S88" s="119"/>
      <c r="T88" s="119"/>
      <c r="U88" s="119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9"/>
      <c r="R89" s="119"/>
      <c r="S89" s="119"/>
      <c r="T89" s="119"/>
      <c r="U89" s="11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9"/>
      <c r="R90" s="119"/>
      <c r="S90" s="119"/>
      <c r="T90" s="119"/>
      <c r="U90" s="119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9"/>
      <c r="R91" s="119"/>
      <c r="S91" s="119"/>
      <c r="T91" s="119"/>
      <c r="U91" s="119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9"/>
      <c r="R92" s="119"/>
      <c r="S92" s="119"/>
      <c r="T92" s="119"/>
      <c r="U92" s="119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9"/>
      <c r="R93" s="119"/>
      <c r="S93" s="119"/>
      <c r="T93" s="119"/>
      <c r="U93" s="119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9"/>
      <c r="R94" s="119"/>
      <c r="S94" s="119"/>
      <c r="T94" s="119"/>
      <c r="U94" s="119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9"/>
      <c r="R95" s="119"/>
      <c r="S95" s="119"/>
      <c r="T95" s="119"/>
      <c r="U95" s="119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9"/>
      <c r="R96" s="119"/>
      <c r="S96" s="119"/>
      <c r="T96" s="119"/>
      <c r="U96" s="119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9"/>
      <c r="R97" s="119"/>
      <c r="S97" s="119"/>
      <c r="T97" s="119"/>
      <c r="U97" s="119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9"/>
      <c r="R98" s="119"/>
      <c r="S98" s="119"/>
      <c r="T98" s="119"/>
      <c r="U98" s="119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9"/>
      <c r="R99" s="119"/>
      <c r="S99" s="119"/>
      <c r="T99" s="119"/>
      <c r="U99" s="11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9"/>
      <c r="R100" s="119"/>
      <c r="S100" s="119"/>
      <c r="T100" s="119"/>
      <c r="U100" s="119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9"/>
      <c r="R101" s="119"/>
      <c r="S101" s="119"/>
      <c r="T101" s="119"/>
      <c r="U101" s="119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9"/>
      <c r="R102" s="119"/>
      <c r="S102" s="119"/>
      <c r="T102" s="119"/>
      <c r="U102" s="119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9"/>
      <c r="R103" s="119"/>
      <c r="S103" s="119"/>
      <c r="T103" s="119"/>
      <c r="U103" s="119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9"/>
      <c r="R104" s="119"/>
      <c r="S104" s="119"/>
      <c r="T104" s="119"/>
      <c r="U104" s="119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9"/>
      <c r="R105" s="119"/>
      <c r="S105" s="119"/>
      <c r="T105" s="119"/>
      <c r="U105" s="119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9"/>
      <c r="R106" s="119"/>
      <c r="S106" s="119"/>
      <c r="T106" s="119"/>
      <c r="U106" s="119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9"/>
      <c r="R107" s="119"/>
      <c r="S107" s="119"/>
      <c r="T107" s="119"/>
      <c r="U107" s="119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9"/>
      <c r="R108" s="119"/>
      <c r="S108" s="119"/>
      <c r="T108" s="119"/>
      <c r="U108" s="119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9"/>
      <c r="R109" s="119"/>
      <c r="S109" s="119"/>
      <c r="T109" s="119"/>
      <c r="U109" s="11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9"/>
      <c r="R110" s="119"/>
      <c r="S110" s="119"/>
      <c r="T110" s="119"/>
      <c r="U110" s="119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9"/>
      <c r="R111" s="119"/>
      <c r="S111" s="119"/>
      <c r="T111" s="119"/>
      <c r="U111" s="119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9"/>
      <c r="R112" s="119"/>
      <c r="S112" s="119"/>
      <c r="T112" s="119"/>
      <c r="U112" s="119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9"/>
      <c r="R113" s="119"/>
      <c r="S113" s="119"/>
      <c r="T113" s="119"/>
      <c r="U113" s="119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9"/>
      <c r="R114" s="119"/>
      <c r="S114" s="119"/>
      <c r="T114" s="119"/>
      <c r="U114" s="119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9"/>
      <c r="R115" s="119"/>
      <c r="S115" s="119"/>
      <c r="T115" s="119"/>
      <c r="U115" s="119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9"/>
      <c r="R116" s="119"/>
      <c r="S116" s="119"/>
      <c r="T116" s="119"/>
      <c r="U116" s="119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9"/>
      <c r="R117" s="119"/>
      <c r="S117" s="119"/>
      <c r="T117" s="119"/>
      <c r="U117" s="119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9"/>
      <c r="R118" s="119"/>
      <c r="S118" s="119"/>
      <c r="T118" s="119"/>
      <c r="U118" s="119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9"/>
      <c r="R119" s="119"/>
      <c r="S119" s="119"/>
      <c r="T119" s="119"/>
      <c r="U119" s="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9"/>
      <c r="R120" s="119"/>
      <c r="S120" s="119"/>
      <c r="T120" s="119"/>
      <c r="U120" s="119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9"/>
      <c r="R121" s="119"/>
      <c r="S121" s="119"/>
      <c r="T121" s="119"/>
      <c r="U121" s="119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9"/>
      <c r="R122" s="119"/>
      <c r="S122" s="119"/>
      <c r="T122" s="119"/>
      <c r="U122" s="119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9"/>
      <c r="R123" s="119"/>
      <c r="S123" s="119"/>
      <c r="T123" s="119"/>
      <c r="U123" s="119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9"/>
      <c r="R124" s="119"/>
      <c r="S124" s="119"/>
      <c r="T124" s="119"/>
      <c r="U124" s="119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9"/>
      <c r="R125" s="119"/>
      <c r="S125" s="119"/>
      <c r="T125" s="119"/>
      <c r="U125" s="119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9"/>
      <c r="R126" s="119"/>
      <c r="S126" s="119"/>
      <c r="T126" s="119"/>
      <c r="U126" s="119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9"/>
      <c r="R127" s="119"/>
      <c r="S127" s="119"/>
      <c r="T127" s="119"/>
      <c r="U127" s="119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9"/>
      <c r="R128" s="119"/>
      <c r="S128" s="119"/>
      <c r="T128" s="119"/>
      <c r="U128" s="119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9"/>
      <c r="R129" s="119"/>
      <c r="S129" s="119"/>
      <c r="T129" s="119"/>
      <c r="U129" s="11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9"/>
      <c r="R130" s="119"/>
      <c r="S130" s="119"/>
      <c r="T130" s="119"/>
      <c r="U130" s="119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9"/>
      <c r="R131" s="119"/>
      <c r="S131" s="119"/>
      <c r="T131" s="119"/>
      <c r="U131" s="119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9"/>
      <c r="R132" s="119"/>
      <c r="S132" s="119"/>
      <c r="T132" s="119"/>
      <c r="U132" s="119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9"/>
      <c r="R133" s="119"/>
      <c r="S133" s="119"/>
      <c r="T133" s="119"/>
      <c r="U133" s="119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9"/>
      <c r="R134" s="119"/>
      <c r="S134" s="119"/>
      <c r="T134" s="119"/>
      <c r="U134" s="119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9"/>
      <c r="R135" s="119"/>
      <c r="S135" s="119"/>
      <c r="T135" s="119"/>
      <c r="U135" s="119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9"/>
      <c r="R136" s="119"/>
      <c r="S136" s="119"/>
      <c r="T136" s="119"/>
      <c r="U136" s="119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9"/>
      <c r="R137" s="119"/>
      <c r="S137" s="119"/>
      <c r="T137" s="119"/>
      <c r="U137" s="119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9"/>
      <c r="R138" s="119"/>
      <c r="S138" s="119"/>
      <c r="T138" s="119"/>
      <c r="U138" s="119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9"/>
      <c r="R139" s="119"/>
      <c r="S139" s="119"/>
      <c r="T139" s="119"/>
      <c r="U139" s="11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9"/>
      <c r="R140" s="119"/>
      <c r="S140" s="119"/>
      <c r="T140" s="119"/>
      <c r="U140" s="119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9"/>
      <c r="R141" s="119"/>
      <c r="S141" s="119"/>
      <c r="T141" s="119"/>
      <c r="U141" s="119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9"/>
      <c r="R142" s="119"/>
      <c r="S142" s="119"/>
      <c r="T142" s="119"/>
      <c r="U142" s="119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9"/>
      <c r="R143" s="119"/>
      <c r="S143" s="119"/>
      <c r="T143" s="119"/>
      <c r="U143" s="119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9"/>
      <c r="R144" s="119"/>
      <c r="S144" s="119"/>
      <c r="T144" s="119"/>
      <c r="U144" s="119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9"/>
      <c r="R145" s="119"/>
      <c r="S145" s="119"/>
      <c r="T145" s="119"/>
      <c r="U145" s="119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9"/>
      <c r="R146" s="119"/>
      <c r="S146" s="119"/>
      <c r="T146" s="119"/>
      <c r="U146" s="119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9"/>
      <c r="R147" s="119"/>
      <c r="S147" s="119"/>
      <c r="T147" s="119"/>
      <c r="U147" s="119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9"/>
      <c r="R148" s="119"/>
      <c r="S148" s="119"/>
      <c r="T148" s="119"/>
      <c r="U148" s="119"/>
      <c r="V148"/>
      <c r="W148"/>
      <c r="X148"/>
      <c r="Y148"/>
      <c r="Z148"/>
      <c r="AA148"/>
      <c r="AB148"/>
      <c r="AC148"/>
      <c r="AD148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9"/>
      <c r="R160" s="119"/>
      <c r="S160" s="119"/>
      <c r="T160" s="119"/>
      <c r="U160" s="119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9"/>
      <c r="R161" s="119"/>
      <c r="S161" s="119"/>
      <c r="T161" s="119"/>
      <c r="U161" s="119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9"/>
      <c r="R162" s="119"/>
      <c r="S162" s="119"/>
      <c r="T162" s="119"/>
      <c r="U162" s="119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9"/>
      <c r="R163" s="119"/>
      <c r="S163" s="119"/>
      <c r="T163" s="119"/>
      <c r="U163" s="119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9"/>
      <c r="R164" s="119"/>
      <c r="S164" s="119"/>
      <c r="T164" s="119"/>
      <c r="U164" s="119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9"/>
      <c r="R165" s="119"/>
      <c r="S165" s="119"/>
      <c r="T165" s="119"/>
      <c r="U165" s="119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9"/>
      <c r="R166" s="119"/>
      <c r="S166" s="119"/>
      <c r="T166" s="119"/>
      <c r="U166" s="119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9"/>
      <c r="R167" s="119"/>
      <c r="S167" s="119"/>
      <c r="T167" s="119"/>
      <c r="U167" s="119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9"/>
      <c r="R168" s="119"/>
      <c r="S168" s="119"/>
      <c r="T168" s="119"/>
      <c r="U168" s="119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9"/>
      <c r="R169" s="119"/>
      <c r="S169" s="119"/>
      <c r="T169" s="119"/>
      <c r="U169" s="11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9"/>
      <c r="R170" s="119"/>
      <c r="S170" s="119"/>
      <c r="T170" s="119"/>
      <c r="U170" s="119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9"/>
      <c r="R171" s="119"/>
      <c r="S171" s="119"/>
      <c r="T171" s="119"/>
      <c r="U171" s="119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9"/>
      <c r="R172" s="119"/>
      <c r="S172" s="119"/>
      <c r="T172" s="119"/>
      <c r="U172" s="119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9"/>
      <c r="R173" s="119"/>
      <c r="S173" s="119"/>
      <c r="T173" s="119"/>
      <c r="U173" s="119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9"/>
      <c r="R174" s="119"/>
      <c r="S174" s="119"/>
      <c r="T174" s="119"/>
      <c r="U174" s="119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9"/>
      <c r="R175" s="119"/>
      <c r="S175" s="119"/>
      <c r="T175" s="119"/>
      <c r="U175" s="119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9"/>
      <c r="R176" s="119"/>
      <c r="S176" s="119"/>
      <c r="T176" s="119"/>
      <c r="U176" s="119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9"/>
      <c r="R177" s="119"/>
      <c r="S177" s="119"/>
      <c r="T177" s="119"/>
      <c r="U177" s="119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9"/>
      <c r="R178" s="119"/>
      <c r="S178" s="119"/>
      <c r="T178" s="119"/>
      <c r="U178" s="119"/>
      <c r="V178"/>
      <c r="W178"/>
      <c r="X178"/>
      <c r="Y178"/>
      <c r="Z178"/>
      <c r="AA178"/>
      <c r="AB178"/>
      <c r="AC178"/>
      <c r="AD17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2020-09-28T16:01:36Z</dcterms:modified>
</cp:coreProperties>
</file>