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72" i="1" l="1"/>
  <c r="AM72" i="1"/>
  <c r="AL72" i="1"/>
  <c r="AN70" i="1"/>
  <c r="AM70" i="1"/>
  <c r="AN67" i="1"/>
  <c r="AM53" i="1" s="1"/>
  <c r="AM67" i="1"/>
  <c r="AM48" i="1" s="1"/>
  <c r="AM54" i="1"/>
  <c r="AM49" i="1"/>
  <c r="AN44" i="1"/>
  <c r="AM44" i="1"/>
  <c r="AL44" i="1"/>
  <c r="AN42" i="1"/>
  <c r="AL54" i="1" s="1"/>
  <c r="AM42" i="1"/>
  <c r="AL49" i="1" s="1"/>
  <c r="AN39" i="1"/>
  <c r="AL53" i="1" s="1"/>
  <c r="AM39" i="1"/>
  <c r="AL48" i="1" s="1"/>
  <c r="AN48" i="1" l="1"/>
  <c r="AN49" i="1"/>
  <c r="AM73" i="1"/>
  <c r="AM50" i="1" s="1"/>
  <c r="AN45" i="1"/>
  <c r="AL55" i="1" s="1"/>
  <c r="AN53" i="1"/>
  <c r="AN54" i="1"/>
  <c r="AM45" i="1"/>
  <c r="AL50" i="1" s="1"/>
  <c r="AN50" i="1" s="1"/>
  <c r="AN73" i="1"/>
  <c r="AM55" i="1" s="1"/>
  <c r="AN55" i="1" l="1"/>
  <c r="H69" i="1" l="1"/>
  <c r="AH76" i="1" l="1"/>
  <c r="AH70" i="1"/>
  <c r="H5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K52" i="1"/>
  <c r="J52" i="1"/>
  <c r="I52" i="1"/>
  <c r="H52" i="1"/>
  <c r="K51" i="1"/>
  <c r="J51" i="1"/>
  <c r="I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O15" i="5" l="1"/>
  <c r="O14" i="5"/>
  <c r="AG8" i="5" l="1"/>
  <c r="O12" i="5"/>
  <c r="N12" i="5"/>
  <c r="M12" i="5"/>
  <c r="L12" i="5"/>
  <c r="K12" i="5"/>
  <c r="AS9" i="5"/>
  <c r="AQ9" i="5"/>
  <c r="AP9" i="5"/>
  <c r="AO9" i="5"/>
  <c r="AN9" i="5"/>
  <c r="AM9" i="5"/>
  <c r="AG9" i="5"/>
  <c r="AE9" i="5"/>
  <c r="AD9" i="5"/>
  <c r="H14" i="5" s="1"/>
  <c r="AC9" i="5"/>
  <c r="AB9" i="5"/>
  <c r="F14" i="5" s="1"/>
  <c r="AA9" i="5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AF9" i="5" l="1"/>
  <c r="K14" i="5"/>
  <c r="E14" i="5"/>
  <c r="M14" i="5" s="1"/>
  <c r="G14" i="5"/>
  <c r="K15" i="5"/>
  <c r="M13" i="5"/>
  <c r="O13" i="5"/>
  <c r="L13" i="5"/>
  <c r="N13" i="5"/>
  <c r="G15" i="5"/>
  <c r="I14" i="5"/>
  <c r="I15" i="5" s="1"/>
  <c r="P21" i="4"/>
  <c r="O21" i="4"/>
  <c r="Q21" i="4" s="1"/>
  <c r="N21" i="4"/>
  <c r="Q20" i="4"/>
  <c r="Q19" i="4"/>
  <c r="Q18" i="4"/>
  <c r="Q17" i="4"/>
  <c r="G17" i="4"/>
  <c r="E17" i="4"/>
  <c r="W14" i="4"/>
  <c r="V14" i="4"/>
  <c r="U14" i="4"/>
  <c r="T14" i="4"/>
  <c r="S14" i="4"/>
  <c r="R14" i="4"/>
  <c r="P14" i="4"/>
  <c r="O14" i="4"/>
  <c r="N14" i="4"/>
  <c r="L14" i="4"/>
  <c r="G18" i="4" s="1"/>
  <c r="K14" i="4"/>
  <c r="F18" i="4" s="1"/>
  <c r="J14" i="4"/>
  <c r="E18" i="4" s="1"/>
  <c r="G14" i="4"/>
  <c r="F14" i="4"/>
  <c r="F17" i="4" s="1"/>
  <c r="E14" i="4"/>
  <c r="M13" i="4"/>
  <c r="H13" i="4"/>
  <c r="M12" i="4"/>
  <c r="H12" i="4"/>
  <c r="M11" i="4"/>
  <c r="H11" i="4"/>
  <c r="M10" i="4"/>
  <c r="H10" i="4"/>
  <c r="M9" i="4"/>
  <c r="H9" i="4"/>
  <c r="M8" i="4"/>
  <c r="H8" i="4"/>
  <c r="M7" i="4"/>
  <c r="H7" i="4"/>
  <c r="M6" i="4"/>
  <c r="H6" i="4"/>
  <c r="N14" i="5" l="1"/>
  <c r="L14" i="5"/>
  <c r="E15" i="5"/>
  <c r="M15" i="5" s="1"/>
  <c r="J14" i="5"/>
  <c r="F21" i="4"/>
  <c r="H17" i="4"/>
  <c r="E21" i="4"/>
  <c r="H18" i="4"/>
  <c r="G21" i="4"/>
  <c r="H14" i="4"/>
  <c r="M14" i="4"/>
  <c r="L15" i="5" l="1"/>
  <c r="N15" i="5"/>
  <c r="H21" i="4"/>
  <c r="M9" i="3"/>
  <c r="O9" i="3"/>
  <c r="P9" i="3"/>
  <c r="I9" i="3" l="1"/>
  <c r="G9" i="3"/>
  <c r="AA23" i="1" l="1"/>
</calcChain>
</file>

<file path=xl/sharedStrings.xml><?xml version="1.0" encoding="utf-8"?>
<sst xmlns="http://schemas.openxmlformats.org/spreadsheetml/2006/main" count="896" uniqueCount="431">
  <si>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</si>
  <si>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</si>
  <si>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</si>
  <si>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</si>
  <si>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</si>
  <si>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</si>
  <si>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</si>
  <si>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</si>
  <si>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</si>
  <si>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</si>
  <si>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</si>
  <si>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</si>
  <si>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</si>
  <si>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</si>
  <si>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</si>
  <si>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</si>
  <si>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</si>
  <si>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</si>
  <si>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</si>
  <si>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</si>
  <si>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</si>
  <si>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</si>
  <si>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</si>
  <si>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</si>
  <si>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</si>
  <si>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</si>
  <si>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</si>
  <si>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</si>
  <si>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</si>
  <si>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</si>
  <si>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</si>
  <si>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</si>
  <si>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</si>
  <si>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</si>
  <si>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</si>
  <si>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</si>
  <si>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</si>
  <si>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</si>
  <si>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</si>
  <si>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</si>
  <si>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</si>
  <si>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</si>
  <si>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</si>
  <si>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</si>
  <si>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</si>
  <si>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</si>
  <si>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</si>
  <si>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</si>
  <si>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</si>
  <si>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</si>
  <si>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</si>
  <si>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II p</t>
  </si>
  <si>
    <t>Itä</t>
  </si>
  <si>
    <t>I p</t>
  </si>
  <si>
    <t>1v</t>
  </si>
  <si>
    <t>Ikä ensimmäisessä ottelussa</t>
  </si>
  <si>
    <t>SoJy</t>
  </si>
  <si>
    <t xml:space="preserve"> ITÄ - LÄNSI - KORTTI</t>
  </si>
  <si>
    <t>Olli Viljaranta</t>
  </si>
  <si>
    <t>30.06. 2002  Seinäjoki</t>
  </si>
  <si>
    <t xml:space="preserve">  0-2  (2-3, 4-9)</t>
  </si>
  <si>
    <t>Pasi Virtanen</t>
  </si>
  <si>
    <t>4713</t>
  </si>
  <si>
    <t>02.08. 2003  Sotkamo</t>
  </si>
  <si>
    <t xml:space="preserve">  1-0  (1-1, 1-0)</t>
  </si>
  <si>
    <t>Raimo Bragge</t>
  </si>
  <si>
    <t>4120</t>
  </si>
  <si>
    <t>20.06. 2004  Hyvinkää</t>
  </si>
  <si>
    <t xml:space="preserve">  2-1  (5-1, 4-5, 1-0)</t>
  </si>
  <si>
    <t>Jari Karjanlahti</t>
  </si>
  <si>
    <t>4310</t>
  </si>
  <si>
    <t>Mikko Kuosmanen</t>
  </si>
  <si>
    <t>C - POJAT</t>
  </si>
  <si>
    <t>31.07. 1990  Raahe</t>
  </si>
  <si>
    <t xml:space="preserve"> 24-16</t>
  </si>
  <si>
    <t>Hannu Pelkonen</t>
  </si>
  <si>
    <t>674</t>
  </si>
  <si>
    <t>B - POJAT</t>
  </si>
  <si>
    <t>Petri Lindsberg</t>
  </si>
  <si>
    <t>0-0-0</t>
  </si>
  <si>
    <t>Play off, voitot, voittoprosentti</t>
  </si>
  <si>
    <t>hSM</t>
  </si>
  <si>
    <t xml:space="preserve"> Arvo-ottelut</t>
  </si>
  <si>
    <t>Lyöty</t>
  </si>
  <si>
    <t>Tuotu</t>
  </si>
  <si>
    <t>1.</t>
  </si>
  <si>
    <t>SiiPe  2</t>
  </si>
  <si>
    <t>maakuntasarja</t>
  </si>
  <si>
    <t>6.</t>
  </si>
  <si>
    <t>suomensarja</t>
  </si>
  <si>
    <t>14.</t>
  </si>
  <si>
    <t>SiiPe</t>
  </si>
  <si>
    <t>4.</t>
  </si>
  <si>
    <t>ykköspesis</t>
  </si>
  <si>
    <t>9.</t>
  </si>
  <si>
    <t>8.</t>
  </si>
  <si>
    <t>5.</t>
  </si>
  <si>
    <t>2.</t>
  </si>
  <si>
    <t>7.</t>
  </si>
  <si>
    <t>10.</t>
  </si>
  <si>
    <t>3.</t>
  </si>
  <si>
    <t>Puolivälierät</t>
  </si>
  <si>
    <t>Välierät</t>
  </si>
  <si>
    <t>Pronssi</t>
  </si>
  <si>
    <t>Finaalit</t>
  </si>
  <si>
    <t>02.05. 1993  SiiPe - KaMa  8-7</t>
  </si>
  <si>
    <t>18.07. 1993  ViVe - SiiPe  8-7</t>
  </si>
  <si>
    <t>11.05. 1995  SiiPe - Tahko  2-0  (5-2, 2-0)</t>
  </si>
  <si>
    <t>20.  ottelu</t>
  </si>
  <si>
    <t>49.  ottelu</t>
  </si>
  <si>
    <t xml:space="preserve">  17 v   4 kk 20 pv</t>
  </si>
  <si>
    <t xml:space="preserve">  17 v   7 kk   6 pv</t>
  </si>
  <si>
    <t xml:space="preserve">  19 v   4 kk 29 pv</t>
  </si>
  <si>
    <t xml:space="preserve"> Vuoden  pesäpalloilija  2003</t>
  </si>
  <si>
    <t>0-0-1</t>
  </si>
  <si>
    <t>SiiPe = Siilinjärven Pesis  (1987), kasvattajaseura</t>
  </si>
  <si>
    <t>SoJy = Sotkamon Jymy  (1909)</t>
  </si>
  <si>
    <t>17.08. 1997  Hyvinkää</t>
  </si>
  <si>
    <t xml:space="preserve">  2-0  (5-2, 11-6)</t>
  </si>
  <si>
    <t>Hannu Manninen</t>
  </si>
  <si>
    <t>7153</t>
  </si>
  <si>
    <t>06.08. 2000  Oulu</t>
  </si>
  <si>
    <t xml:space="preserve">  2-1  (5-6, 2-0, 1-1, 4-3)</t>
  </si>
  <si>
    <t>5640</t>
  </si>
  <si>
    <t>23 v  8 kk  5 pv</t>
  </si>
  <si>
    <t>07.07. 1992  Hämeenlinna</t>
  </si>
  <si>
    <t xml:space="preserve">  8-6</t>
  </si>
  <si>
    <t>Pekka Arffman</t>
  </si>
  <si>
    <t>A-POJAT</t>
  </si>
  <si>
    <t>24.07. 1994  Loimaa</t>
  </si>
  <si>
    <t xml:space="preserve">  6-3</t>
  </si>
  <si>
    <t>2v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</si>
  <si>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</si>
  <si>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</si>
  <si>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</si>
  <si>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</si>
  <si>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</si>
  <si>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</si>
  <si>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</si>
  <si>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</si>
  <si>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</si>
  <si>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Vuoden pelinjohtaja (PSU)</t>
  </si>
  <si>
    <t xml:space="preserve"> Jatkosarja</t>
  </si>
  <si>
    <t xml:space="preserve"> 3-2  NJ</t>
  </si>
  <si>
    <t xml:space="preserve"> 2-3  PattU</t>
  </si>
  <si>
    <t xml:space="preserve"> 4-0  KiPa</t>
  </si>
  <si>
    <t xml:space="preserve"> 3-0  PattU</t>
  </si>
  <si>
    <t xml:space="preserve"> 3-1  KPL</t>
  </si>
  <si>
    <t xml:space="preserve"> Vuoden pelinjohtaja</t>
  </si>
  <si>
    <t xml:space="preserve"> 1-3  ViVe</t>
  </si>
  <si>
    <t xml:space="preserve"> 2-1  Lippo</t>
  </si>
  <si>
    <t xml:space="preserve"> 4-1  KiPa</t>
  </si>
  <si>
    <t xml:space="preserve"> 3-0  KPL</t>
  </si>
  <si>
    <t xml:space="preserve"> 3-2  ViVe</t>
  </si>
  <si>
    <t xml:space="preserve"> 4-0  Kiri</t>
  </si>
  <si>
    <t xml:space="preserve"> 3-0  ViVe</t>
  </si>
  <si>
    <t xml:space="preserve"> 3-0  KoU</t>
  </si>
  <si>
    <t xml:space="preserve"> 3-0  JoMa</t>
  </si>
  <si>
    <t xml:space="preserve"> 3-0  Tahko</t>
  </si>
  <si>
    <t xml:space="preserve"> 2-3  ViVe</t>
  </si>
  <si>
    <t>1 - 0</t>
  </si>
  <si>
    <t>SARJAT</t>
  </si>
  <si>
    <t>Seurat:</t>
  </si>
  <si>
    <t>5/7</t>
  </si>
  <si>
    <t>1/1</t>
  </si>
  <si>
    <t>5/6</t>
  </si>
  <si>
    <t>2/2</t>
  </si>
  <si>
    <t>1/2</t>
  </si>
  <si>
    <t>2/7</t>
  </si>
  <si>
    <t>0/2</t>
  </si>
  <si>
    <t>3/8</t>
  </si>
  <si>
    <t>1/3</t>
  </si>
  <si>
    <t>2/5</t>
  </si>
  <si>
    <t>1/4</t>
  </si>
  <si>
    <t>4/4</t>
  </si>
  <si>
    <t>15/29</t>
  </si>
  <si>
    <t>6/10</t>
  </si>
  <si>
    <t>4/9</t>
  </si>
  <si>
    <t>3/5</t>
  </si>
  <si>
    <t>4/6</t>
  </si>
  <si>
    <t>3-1  Kiri</t>
  </si>
  <si>
    <t>0-3  Lippo</t>
  </si>
  <si>
    <t>0-2  KiPa</t>
  </si>
  <si>
    <t>1-3  PattU</t>
  </si>
  <si>
    <t>3-0  SMJ</t>
  </si>
  <si>
    <t>3-0  PattU</t>
  </si>
  <si>
    <t>3-0  KiPa</t>
  </si>
  <si>
    <t>3-1  KoU</t>
  </si>
  <si>
    <t>4-1  Lippo</t>
  </si>
  <si>
    <t>4-0  PattU</t>
  </si>
  <si>
    <t>2-0  KiPe</t>
  </si>
  <si>
    <t>3-1  Tahko</t>
  </si>
  <si>
    <t>2-1  KiPa</t>
  </si>
  <si>
    <t>2-3  NJ</t>
  </si>
  <si>
    <t>2-0  Tahko</t>
  </si>
  <si>
    <t>3-2  PattU</t>
  </si>
  <si>
    <t>3-0  KoU</t>
  </si>
  <si>
    <t>1-3  Tahko</t>
  </si>
  <si>
    <t>3-2  SMJ</t>
  </si>
  <si>
    <t>0-3  KiPa</t>
  </si>
  <si>
    <t>0-3-0</t>
  </si>
  <si>
    <t>1-0-1</t>
  </si>
  <si>
    <t>7/9</t>
  </si>
  <si>
    <t>KAIKKIEN AIKOJEN TILASTOT, TOP-10</t>
  </si>
  <si>
    <t>PESISPÖRSSIRAJAT</t>
  </si>
  <si>
    <t>1000 p</t>
  </si>
  <si>
    <t>1300 p</t>
  </si>
  <si>
    <t>Jatkosarja  2.</t>
  </si>
  <si>
    <t>Jatkosarja  1.</t>
  </si>
  <si>
    <t>2-3  Kiri</t>
  </si>
  <si>
    <t xml:space="preserve">      Mitalit</t>
  </si>
  <si>
    <t>12.12.1975   Porvoo</t>
  </si>
  <si>
    <t>30.</t>
  </si>
  <si>
    <t>9/12</t>
  </si>
  <si>
    <t xml:space="preserve">       Runkosarja TOP-30</t>
  </si>
  <si>
    <t>19.</t>
  </si>
  <si>
    <t>17.</t>
  </si>
  <si>
    <t>11.</t>
  </si>
  <si>
    <t>18.</t>
  </si>
  <si>
    <t>16.</t>
  </si>
  <si>
    <t>12.</t>
  </si>
  <si>
    <t>20.</t>
  </si>
  <si>
    <t>27.</t>
  </si>
  <si>
    <t>Ylempi loppusarja TOP-10</t>
  </si>
  <si>
    <t xml:space="preserve"> 3-1  JymyJussit</t>
  </si>
  <si>
    <t xml:space="preserve"> 3-1  JoMa</t>
  </si>
  <si>
    <t>7 - 0</t>
  </si>
  <si>
    <t>7 - 1</t>
  </si>
  <si>
    <t>4 - 3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</si>
  <si>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</si>
  <si>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</si>
  <si>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</si>
  <si>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</si>
  <si>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</si>
  <si>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</si>
  <si>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</si>
  <si>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</si>
  <si>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 3</t>
  </si>
  <si>
    <t>****</t>
  </si>
  <si>
    <t>38.</t>
  </si>
  <si>
    <t>53.</t>
  </si>
  <si>
    <t>72.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</si>
  <si>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</si>
  <si>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</si>
  <si>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</si>
  <si>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</si>
  <si>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</si>
  <si>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1945 - 1993</t>
  </si>
  <si>
    <t xml:space="preserve"> 1979 - 1993</t>
  </si>
  <si>
    <t xml:space="preserve"> 300</t>
  </si>
  <si>
    <t xml:space="preserve"> 1945 - 1994</t>
  </si>
  <si>
    <t xml:space="preserve"> 1979 - 1994</t>
  </si>
  <si>
    <t xml:space="preserve"> 400</t>
  </si>
  <si>
    <t xml:space="preserve"> 1945 - 1995</t>
  </si>
  <si>
    <t xml:space="preserve"> 1979 - 1995</t>
  </si>
  <si>
    <t xml:space="preserve"> 500</t>
  </si>
  <si>
    <t xml:space="preserve"> 1945 - 1996</t>
  </si>
  <si>
    <t xml:space="preserve"> 1979 - 1996</t>
  </si>
  <si>
    <t>201.</t>
  </si>
  <si>
    <t xml:space="preserve"> 1945 - 1997</t>
  </si>
  <si>
    <t xml:space="preserve"> 1979 - 1997</t>
  </si>
  <si>
    <t xml:space="preserve"> 1945 - 1998</t>
  </si>
  <si>
    <t xml:space="preserve"> 1979 - 1998</t>
  </si>
  <si>
    <t xml:space="preserve"> 1945 - 1999</t>
  </si>
  <si>
    <t xml:space="preserve"> 1979 - 1999</t>
  </si>
  <si>
    <t>44.</t>
  </si>
  <si>
    <t xml:space="preserve"> 1945 - 2000</t>
  </si>
  <si>
    <t xml:space="preserve"> 1979 - 2000</t>
  </si>
  <si>
    <t>46.</t>
  </si>
  <si>
    <t xml:space="preserve"> 1945 - 2001</t>
  </si>
  <si>
    <t xml:space="preserve"> 1979 - 2001</t>
  </si>
  <si>
    <t>25.</t>
  </si>
  <si>
    <t>36.</t>
  </si>
  <si>
    <t xml:space="preserve"> 1945 - 2002</t>
  </si>
  <si>
    <t xml:space="preserve"> 1979 - 2002</t>
  </si>
  <si>
    <t xml:space="preserve"> 1945 - 2003</t>
  </si>
  <si>
    <t xml:space="preserve"> 1979 - 2003</t>
  </si>
  <si>
    <t>15.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</si>
  <si>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</si>
  <si>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</si>
  <si>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</si>
  <si>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</si>
  <si>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</si>
  <si>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</si>
  <si>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</si>
  <si>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</si>
  <si>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Etenijätilasto</t>
  </si>
  <si>
    <t xml:space="preserve"> 100</t>
  </si>
  <si>
    <t xml:space="preserve"> SIJOITUS</t>
  </si>
  <si>
    <t xml:space="preserve"> Tehotilasto</t>
  </si>
  <si>
    <t xml:space="preserve"> Kärkilyöjätilasto</t>
  </si>
  <si>
    <t>111.</t>
  </si>
  <si>
    <t>73.</t>
  </si>
  <si>
    <t>23.</t>
  </si>
  <si>
    <t>21.</t>
  </si>
  <si>
    <t>251.</t>
  </si>
  <si>
    <t>229.</t>
  </si>
  <si>
    <t>157.</t>
  </si>
  <si>
    <t>133.</t>
  </si>
  <si>
    <t>85.</t>
  </si>
  <si>
    <t>66.</t>
  </si>
  <si>
    <t>33.</t>
  </si>
  <si>
    <t>191.</t>
  </si>
  <si>
    <t>208.</t>
  </si>
  <si>
    <t>180.</t>
  </si>
  <si>
    <t>162.</t>
  </si>
  <si>
    <t>158.</t>
  </si>
  <si>
    <t>165.</t>
  </si>
  <si>
    <t>168.</t>
  </si>
  <si>
    <t>113.</t>
  </si>
  <si>
    <t>76.</t>
  </si>
  <si>
    <t>152.</t>
  </si>
  <si>
    <t>107.</t>
  </si>
  <si>
    <t>93.</t>
  </si>
  <si>
    <t>42.</t>
  </si>
  <si>
    <t>187.</t>
  </si>
  <si>
    <t>151.</t>
  </si>
  <si>
    <t>78.</t>
  </si>
  <si>
    <t>56.</t>
  </si>
  <si>
    <t>28.</t>
  </si>
  <si>
    <t>200.</t>
  </si>
  <si>
    <t>173.</t>
  </si>
  <si>
    <t>102.</t>
  </si>
  <si>
    <t>58.</t>
  </si>
  <si>
    <t>30 v   7 kk 15 pv</t>
  </si>
  <si>
    <t>281. ottelu</t>
  </si>
  <si>
    <t>348. ottelu</t>
  </si>
  <si>
    <t xml:space="preserve">  8.   31.08. 2006  KiPa - SoJy  0-1</t>
  </si>
  <si>
    <t>30 v   8 kk 19 pv</t>
  </si>
  <si>
    <t xml:space="preserve">  4.   11.08. 2005  SoJy - Lippo  2-0</t>
  </si>
  <si>
    <t>21.   29.08. 2004  Tahko - SoJy  1-2</t>
  </si>
  <si>
    <t xml:space="preserve">  7.   20.08. 2006  SoJy - PuPe  2-0</t>
  </si>
  <si>
    <t>79. ottelu</t>
  </si>
  <si>
    <t>72. ottelu</t>
  </si>
  <si>
    <t>95. ottelu</t>
  </si>
  <si>
    <t xml:space="preserve"> RUNKOSARJA, TASASATASET,  ka. / peli</t>
  </si>
  <si>
    <t xml:space="preserve"> PLAY OFF, TASASATASET,  ka. / peli</t>
  </si>
  <si>
    <t xml:space="preserve"> 200</t>
  </si>
  <si>
    <t>182.   24.05. 2001  AA - SoJy  0-1</t>
  </si>
  <si>
    <t>25 v   7 kk 12 pv</t>
  </si>
  <si>
    <t>183. ottelu</t>
  </si>
  <si>
    <t>212. ottelu</t>
  </si>
  <si>
    <t xml:space="preserve">  69.   27.07. 2004  SoJy - Lippo  2-0</t>
  </si>
  <si>
    <t xml:space="preserve">  93.   20.06. 2000  SoJy - PattU  2-0</t>
  </si>
  <si>
    <t xml:space="preserve">  48.   20.05. 2004  SoJy - Lippo  1-2</t>
  </si>
  <si>
    <t xml:space="preserve">  17.   16.07. 2006  SoJy - KoU  2-0</t>
  </si>
  <si>
    <t xml:space="preserve">  82.   10.07. 2001  PattU - SoJy  2-1</t>
  </si>
  <si>
    <t>1203.</t>
  </si>
  <si>
    <t>1229.</t>
  </si>
  <si>
    <t>964.</t>
  </si>
  <si>
    <t>853.</t>
  </si>
  <si>
    <t>716.</t>
  </si>
  <si>
    <t>632.</t>
  </si>
  <si>
    <t>526.</t>
  </si>
  <si>
    <t>511.</t>
  </si>
  <si>
    <t>497.</t>
  </si>
  <si>
    <t>474.</t>
  </si>
  <si>
    <t>482.</t>
  </si>
  <si>
    <t>469.</t>
  </si>
  <si>
    <t>453.</t>
  </si>
  <si>
    <t>377.</t>
  </si>
  <si>
    <t>381.</t>
  </si>
  <si>
    <t>684.</t>
  </si>
  <si>
    <t>698.</t>
  </si>
  <si>
    <t>529.</t>
  </si>
  <si>
    <t>443.</t>
  </si>
  <si>
    <t>304.</t>
  </si>
  <si>
    <t>163.</t>
  </si>
  <si>
    <t>97.</t>
  </si>
  <si>
    <t>71.</t>
  </si>
  <si>
    <t>57.</t>
  </si>
  <si>
    <t>49.</t>
  </si>
  <si>
    <t>861.</t>
  </si>
  <si>
    <t>883.</t>
  </si>
  <si>
    <t>602.</t>
  </si>
  <si>
    <t>451.</t>
  </si>
  <si>
    <t>345.</t>
  </si>
  <si>
    <t>293.</t>
  </si>
  <si>
    <t>216.</t>
  </si>
  <si>
    <t>146.</t>
  </si>
  <si>
    <t>131.</t>
  </si>
  <si>
    <t>103.</t>
  </si>
  <si>
    <t>86.</t>
  </si>
  <si>
    <t>67.</t>
  </si>
  <si>
    <t>69.</t>
  </si>
  <si>
    <t>826.</t>
  </si>
  <si>
    <t>862.</t>
  </si>
  <si>
    <t>653.</t>
  </si>
  <si>
    <t>380.</t>
  </si>
  <si>
    <t>309.</t>
  </si>
  <si>
    <t>239.</t>
  </si>
  <si>
    <t>186.</t>
  </si>
  <si>
    <t>142.</t>
  </si>
  <si>
    <t>112.</t>
  </si>
  <si>
    <t>371.</t>
  </si>
  <si>
    <t>397.</t>
  </si>
  <si>
    <t>297.</t>
  </si>
  <si>
    <t>228.</t>
  </si>
  <si>
    <t>177.</t>
  </si>
  <si>
    <t>137.</t>
  </si>
  <si>
    <t>122.</t>
  </si>
  <si>
    <t>91.</t>
  </si>
  <si>
    <t>74.</t>
  </si>
  <si>
    <t>52.</t>
  </si>
  <si>
    <t>45.</t>
  </si>
  <si>
    <t>37.</t>
  </si>
  <si>
    <t>SEUROITTAIN</t>
  </si>
  <si>
    <t>ka / ottelu</t>
  </si>
  <si>
    <t>Sotkamon Jymy</t>
  </si>
  <si>
    <t>LYÖDYT, KA/OTT</t>
  </si>
  <si>
    <t>RS</t>
  </si>
  <si>
    <t>YLS</t>
  </si>
  <si>
    <t>ERO</t>
  </si>
  <si>
    <t>TUODUT, KA/OTT</t>
  </si>
  <si>
    <t>Siilinjärven Pesis</t>
  </si>
  <si>
    <t>YLEISÖENNÄTYS  KOTONA</t>
  </si>
  <si>
    <t>KATSOJIA YLI 5000</t>
  </si>
  <si>
    <t>YLEISÖENNÄTYS  VIERAISSA</t>
  </si>
  <si>
    <t>128.   09.07. 1998  SoJy - Lippo  0-2</t>
  </si>
  <si>
    <t>SIJA</t>
  </si>
  <si>
    <t>KATSOJIA</t>
  </si>
  <si>
    <t>KA / PELI</t>
  </si>
  <si>
    <t>817 254</t>
  </si>
  <si>
    <t>41.   27.08. 1998  Lippo - SoJy  2-0,  ve 1/3</t>
  </si>
  <si>
    <t>38.   06.09. 2000  KiPa - SoJy  2-0,  fin 3/3</t>
  </si>
  <si>
    <t>17.   30.08. 1998  Lippo - SoJy  2-0,  ve 3/3</t>
  </si>
  <si>
    <t xml:space="preserve">  17.   30.08. 1998  Lippo - SoJy  2-0,  ve 3/3</t>
  </si>
  <si>
    <t>RS JA YLS</t>
  </si>
  <si>
    <t>TOP-100     1945-2020</t>
  </si>
  <si>
    <t>80.</t>
  </si>
  <si>
    <t>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</si>
</sst>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3" borderId="6" xfId="0" applyFont="1" applyFill="1" applyBorder="1"/>
    <xf numFmtId="0" fontId="4" fillId="4" borderId="2" xfId="0" applyFont="1" applyFill="1" applyBorder="1" applyAlignment="1"/>
    <xf numFmtId="49" fontId="4" fillId="3" borderId="0" xfId="0" applyNumberFormat="1" applyFont="1" applyFill="1" applyAlignment="1">
      <alignment horizontal="left"/>
    </xf>
    <xf numFmtId="0" fontId="4" fillId="3" borderId="4" xfId="0" applyFont="1" applyFill="1" applyBorder="1" applyAlignment="1">
      <alignment horizontal="left"/>
    </xf>
    <xf numFmtId="0" fontId="10" fillId="6" borderId="2" xfId="0" applyFont="1" applyFill="1" applyBorder="1"/>
    <xf numFmtId="0" fontId="4" fillId="3" borderId="3" xfId="0" applyFont="1" applyFill="1" applyBorder="1" applyAlignment="1"/>
    <xf numFmtId="49" fontId="4" fillId="8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0" xfId="0" applyFont="1" applyFill="1" applyAlignment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/>
    </xf>
    <xf numFmtId="0" fontId="5" fillId="7" borderId="3" xfId="0" applyFont="1" applyFill="1" applyBorder="1" applyAlignment="1"/>
    <xf numFmtId="0" fontId="5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13" fillId="2" borderId="0" xfId="0" applyFont="1" applyFill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left"/>
    </xf>
    <xf numFmtId="14" fontId="13" fillId="3" borderId="3" xfId="0" applyNumberFormat="1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4" fillId="2" borderId="12" xfId="0" applyFont="1" applyFill="1" applyBorder="1" applyAlignment="1"/>
    <xf numFmtId="0" fontId="14" fillId="2" borderId="0" xfId="0" applyFont="1" applyFill="1" applyBorder="1" applyAlignment="1"/>
    <xf numFmtId="0" fontId="14" fillId="2" borderId="0" xfId="0" applyFont="1" applyFill="1" applyAlignment="1"/>
    <xf numFmtId="0" fontId="13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2" borderId="12" xfId="0" applyFont="1" applyFill="1" applyBorder="1" applyAlignment="1"/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2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0" fontId="6" fillId="1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10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6" fillId="4" borderId="7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5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5" customWidth="1"/>
    <col min="4" max="4" width="9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6" width="13.710937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27" t="s">
        <v>71</v>
      </c>
      <c r="C1" s="6"/>
      <c r="D1" s="7"/>
      <c r="E1" s="101" t="s">
        <v>211</v>
      </c>
      <c r="F1" s="8"/>
      <c r="G1" s="8"/>
      <c r="H1" s="8"/>
      <c r="I1" s="8"/>
      <c r="J1" s="8"/>
      <c r="K1" s="8"/>
      <c r="L1" s="8"/>
      <c r="M1" s="6"/>
      <c r="N1" s="6"/>
      <c r="O1" s="126"/>
      <c r="P1" s="126"/>
      <c r="Q1" s="126"/>
      <c r="R1" s="126"/>
      <c r="S1" s="126"/>
      <c r="T1" s="12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2"/>
      <c r="AS1" s="42"/>
      <c r="AT1" s="42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214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17"/>
      <c r="AA2" s="20"/>
      <c r="AB2" s="23" t="s">
        <v>223</v>
      </c>
      <c r="AC2" s="21"/>
      <c r="AD2" s="15"/>
      <c r="AE2" s="22"/>
      <c r="AF2" s="20"/>
      <c r="AG2" s="23" t="s">
        <v>80</v>
      </c>
      <c r="AH2" s="15"/>
      <c r="AI2" s="15"/>
      <c r="AJ2" s="16"/>
      <c r="AK2" s="20"/>
      <c r="AL2" s="23" t="s">
        <v>82</v>
      </c>
      <c r="AM2" s="21"/>
      <c r="AN2" s="15"/>
      <c r="AO2" s="210" t="s">
        <v>210</v>
      </c>
      <c r="AP2" s="15"/>
      <c r="AQ2" s="16"/>
      <c r="AR2" s="42"/>
      <c r="AS2" s="42"/>
      <c r="AT2" s="42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36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36</v>
      </c>
      <c r="AE3" s="19" t="s">
        <v>17</v>
      </c>
      <c r="AF3" s="25"/>
      <c r="AG3" s="19" t="s">
        <v>101</v>
      </c>
      <c r="AH3" s="19" t="s">
        <v>102</v>
      </c>
      <c r="AI3" s="16" t="s">
        <v>103</v>
      </c>
      <c r="AJ3" s="19" t="s">
        <v>104</v>
      </c>
      <c r="AK3" s="25"/>
      <c r="AL3" s="19" t="s">
        <v>23</v>
      </c>
      <c r="AM3" s="19" t="s">
        <v>24</v>
      </c>
      <c r="AN3" s="16" t="s">
        <v>81</v>
      </c>
      <c r="AO3" s="16" t="s">
        <v>31</v>
      </c>
      <c r="AP3" s="18" t="s">
        <v>32</v>
      </c>
      <c r="AQ3" s="19" t="s">
        <v>33</v>
      </c>
      <c r="AR3" s="42"/>
      <c r="AS3" s="42"/>
      <c r="AT3" s="42"/>
    </row>
    <row r="4" spans="1:46" s="4" customFormat="1" ht="15" customHeight="1" x14ac:dyDescent="0.25">
      <c r="A4" s="2"/>
      <c r="B4" s="127">
        <v>1991</v>
      </c>
      <c r="C4" s="127" t="s">
        <v>85</v>
      </c>
      <c r="D4" s="128" t="s">
        <v>86</v>
      </c>
      <c r="E4" s="127"/>
      <c r="F4" s="129" t="s">
        <v>87</v>
      </c>
      <c r="G4" s="130"/>
      <c r="H4" s="127"/>
      <c r="I4" s="127"/>
      <c r="J4" s="127"/>
      <c r="K4" s="127"/>
      <c r="L4" s="127"/>
      <c r="M4" s="127"/>
      <c r="N4" s="131"/>
      <c r="O4" s="32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6"/>
      <c r="AO4" s="28"/>
      <c r="AP4" s="31"/>
      <c r="AQ4" s="26"/>
      <c r="AR4" s="42"/>
      <c r="AS4" s="42"/>
      <c r="AT4" s="42"/>
    </row>
    <row r="5" spans="1:46" s="4" customFormat="1" ht="15" customHeight="1" x14ac:dyDescent="0.25">
      <c r="A5" s="2"/>
      <c r="B5" s="132">
        <v>1992</v>
      </c>
      <c r="C5" s="132" t="s">
        <v>88</v>
      </c>
      <c r="D5" s="133" t="s">
        <v>86</v>
      </c>
      <c r="E5" s="132"/>
      <c r="F5" s="134" t="s">
        <v>89</v>
      </c>
      <c r="G5" s="135"/>
      <c r="H5" s="132"/>
      <c r="I5" s="132"/>
      <c r="J5" s="132"/>
      <c r="K5" s="132"/>
      <c r="L5" s="132"/>
      <c r="M5" s="132"/>
      <c r="N5" s="136"/>
      <c r="O5" s="32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26"/>
      <c r="AN5" s="26"/>
      <c r="AO5" s="28"/>
      <c r="AP5" s="31"/>
      <c r="AQ5" s="26"/>
      <c r="AR5" s="42"/>
      <c r="AS5" s="42"/>
      <c r="AT5" s="42"/>
    </row>
    <row r="6" spans="1:46" s="4" customFormat="1" ht="15" customHeight="1" x14ac:dyDescent="0.25">
      <c r="A6" s="2"/>
      <c r="B6" s="26">
        <v>1993</v>
      </c>
      <c r="C6" s="26" t="s">
        <v>90</v>
      </c>
      <c r="D6" s="137" t="s">
        <v>91</v>
      </c>
      <c r="E6" s="26">
        <v>28</v>
      </c>
      <c r="F6" s="26">
        <v>0</v>
      </c>
      <c r="G6" s="28">
        <v>1</v>
      </c>
      <c r="H6" s="26">
        <v>21</v>
      </c>
      <c r="I6" s="26">
        <v>100</v>
      </c>
      <c r="J6" s="26">
        <v>70</v>
      </c>
      <c r="K6" s="26">
        <v>15</v>
      </c>
      <c r="L6" s="26">
        <v>14</v>
      </c>
      <c r="M6" s="26">
        <v>1</v>
      </c>
      <c r="N6" s="34">
        <v>0.54100000000000004</v>
      </c>
      <c r="O6" s="32">
        <v>184.84288354898334</v>
      </c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26"/>
      <c r="AM6" s="26"/>
      <c r="AN6" s="26"/>
      <c r="AO6" s="28"/>
      <c r="AP6" s="31"/>
      <c r="AQ6" s="26"/>
      <c r="AR6" s="42"/>
      <c r="AS6" s="42"/>
      <c r="AT6" s="42"/>
    </row>
    <row r="7" spans="1:46" s="4" customFormat="1" ht="15" customHeight="1" x14ac:dyDescent="0.25">
      <c r="A7" s="2"/>
      <c r="B7" s="35">
        <v>1994</v>
      </c>
      <c r="C7" s="35" t="s">
        <v>92</v>
      </c>
      <c r="D7" s="138" t="s">
        <v>91</v>
      </c>
      <c r="E7" s="35"/>
      <c r="F7" s="139" t="s">
        <v>93</v>
      </c>
      <c r="G7" s="67"/>
      <c r="H7" s="66"/>
      <c r="I7" s="35"/>
      <c r="J7" s="35"/>
      <c r="K7" s="35"/>
      <c r="L7" s="35"/>
      <c r="M7" s="35"/>
      <c r="N7" s="140"/>
      <c r="O7" s="32">
        <v>0</v>
      </c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30"/>
      <c r="AH7" s="30"/>
      <c r="AI7" s="30"/>
      <c r="AJ7" s="30"/>
      <c r="AK7" s="25"/>
      <c r="AL7" s="26"/>
      <c r="AM7" s="26"/>
      <c r="AN7" s="26"/>
      <c r="AO7" s="28"/>
      <c r="AP7" s="31"/>
      <c r="AQ7" s="26"/>
      <c r="AR7" s="42"/>
      <c r="AS7" s="42"/>
      <c r="AT7" s="42"/>
    </row>
    <row r="8" spans="1:46" s="4" customFormat="1" ht="15" customHeight="1" x14ac:dyDescent="0.25">
      <c r="A8" s="2"/>
      <c r="B8" s="26">
        <v>1995</v>
      </c>
      <c r="C8" s="26" t="s">
        <v>94</v>
      </c>
      <c r="D8" s="137" t="s">
        <v>91</v>
      </c>
      <c r="E8" s="26">
        <v>29</v>
      </c>
      <c r="F8" s="26">
        <v>2</v>
      </c>
      <c r="G8" s="28">
        <v>4</v>
      </c>
      <c r="H8" s="26">
        <v>19</v>
      </c>
      <c r="I8" s="26">
        <v>115</v>
      </c>
      <c r="J8" s="26">
        <v>75</v>
      </c>
      <c r="K8" s="26">
        <v>19</v>
      </c>
      <c r="L8" s="26">
        <v>15</v>
      </c>
      <c r="M8" s="26">
        <v>6</v>
      </c>
      <c r="N8" s="29">
        <v>0.61497326203208558</v>
      </c>
      <c r="O8" s="32">
        <v>187</v>
      </c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30"/>
      <c r="AH8" s="30"/>
      <c r="AI8" s="30"/>
      <c r="AJ8" s="30"/>
      <c r="AK8" s="25"/>
      <c r="AL8" s="26"/>
      <c r="AM8" s="26"/>
      <c r="AN8" s="26"/>
      <c r="AO8" s="28"/>
      <c r="AP8" s="31"/>
      <c r="AQ8" s="26"/>
      <c r="AR8" s="42"/>
      <c r="AS8" s="42"/>
      <c r="AT8" s="42"/>
    </row>
    <row r="9" spans="1:46" s="4" customFormat="1" ht="15" customHeight="1" x14ac:dyDescent="0.25">
      <c r="A9" s="2"/>
      <c r="B9" s="26">
        <v>1996</v>
      </c>
      <c r="C9" s="26" t="s">
        <v>95</v>
      </c>
      <c r="D9" s="137" t="s">
        <v>91</v>
      </c>
      <c r="E9" s="26">
        <v>29</v>
      </c>
      <c r="F9" s="26">
        <v>0</v>
      </c>
      <c r="G9" s="28">
        <v>5</v>
      </c>
      <c r="H9" s="26">
        <v>15</v>
      </c>
      <c r="I9" s="26">
        <v>127</v>
      </c>
      <c r="J9" s="26">
        <v>91</v>
      </c>
      <c r="K9" s="26">
        <v>21</v>
      </c>
      <c r="L9" s="26">
        <v>10</v>
      </c>
      <c r="M9" s="26">
        <v>5</v>
      </c>
      <c r="N9" s="29">
        <v>0.60765550239234445</v>
      </c>
      <c r="O9" s="32">
        <v>209.00000000000003</v>
      </c>
      <c r="P9" s="19"/>
      <c r="Q9" s="19"/>
      <c r="R9" s="19"/>
      <c r="S9" s="19"/>
      <c r="T9" s="25"/>
      <c r="U9" s="26">
        <v>5</v>
      </c>
      <c r="V9" s="28">
        <v>1</v>
      </c>
      <c r="W9" s="28">
        <v>2</v>
      </c>
      <c r="X9" s="28">
        <v>5</v>
      </c>
      <c r="Y9" s="28">
        <v>25</v>
      </c>
      <c r="Z9" s="29">
        <v>0.69399999999999995</v>
      </c>
      <c r="AA9" s="25"/>
      <c r="AB9" s="19"/>
      <c r="AC9" s="19"/>
      <c r="AD9" s="19"/>
      <c r="AE9" s="19"/>
      <c r="AF9" s="25"/>
      <c r="AG9" s="30" t="s">
        <v>209</v>
      </c>
      <c r="AH9" s="30"/>
      <c r="AI9" s="30"/>
      <c r="AJ9" s="30"/>
      <c r="AK9" s="25"/>
      <c r="AL9" s="26"/>
      <c r="AM9" s="26"/>
      <c r="AN9" s="26"/>
      <c r="AO9" s="28"/>
      <c r="AP9" s="31"/>
      <c r="AQ9" s="26"/>
      <c r="AR9" s="42"/>
      <c r="AS9" s="42"/>
      <c r="AT9" s="42"/>
    </row>
    <row r="10" spans="1:46" s="4" customFormat="1" ht="15" customHeight="1" x14ac:dyDescent="0.25">
      <c r="A10" s="2"/>
      <c r="B10" s="26">
        <v>1997</v>
      </c>
      <c r="C10" s="26" t="s">
        <v>95</v>
      </c>
      <c r="D10" s="137" t="s">
        <v>91</v>
      </c>
      <c r="E10" s="26">
        <v>28</v>
      </c>
      <c r="F10" s="26">
        <v>3</v>
      </c>
      <c r="G10" s="28">
        <v>6</v>
      </c>
      <c r="H10" s="26">
        <v>30</v>
      </c>
      <c r="I10" s="26">
        <v>161</v>
      </c>
      <c r="J10" s="26">
        <v>100</v>
      </c>
      <c r="K10" s="26">
        <v>32</v>
      </c>
      <c r="L10" s="26">
        <v>20</v>
      </c>
      <c r="M10" s="26">
        <v>9</v>
      </c>
      <c r="N10" s="34">
        <v>0.72199999999999998</v>
      </c>
      <c r="O10" s="32">
        <v>222.99168975069253</v>
      </c>
      <c r="P10" s="19"/>
      <c r="Q10" s="19" t="s">
        <v>215</v>
      </c>
      <c r="R10" s="19"/>
      <c r="S10" s="19" t="s">
        <v>95</v>
      </c>
      <c r="T10" s="25"/>
      <c r="U10" s="26">
        <v>3</v>
      </c>
      <c r="V10" s="26">
        <v>0</v>
      </c>
      <c r="W10" s="28">
        <v>0</v>
      </c>
      <c r="X10" s="26">
        <v>1</v>
      </c>
      <c r="Y10" s="26">
        <v>16</v>
      </c>
      <c r="Z10" s="29">
        <v>0.76200000000000001</v>
      </c>
      <c r="AA10" s="25"/>
      <c r="AB10" s="19"/>
      <c r="AC10" s="19"/>
      <c r="AD10" s="19"/>
      <c r="AE10" s="19"/>
      <c r="AF10" s="25"/>
      <c r="AG10" s="30" t="s">
        <v>199</v>
      </c>
      <c r="AH10" s="30"/>
      <c r="AI10" s="30"/>
      <c r="AJ10" s="30"/>
      <c r="AK10" s="25"/>
      <c r="AL10" s="26">
        <v>1</v>
      </c>
      <c r="AM10" s="26"/>
      <c r="AN10" s="26"/>
      <c r="AO10" s="28"/>
      <c r="AP10" s="31"/>
      <c r="AQ10" s="26"/>
      <c r="AR10" s="42"/>
      <c r="AS10" s="42"/>
      <c r="AT10" s="42"/>
    </row>
    <row r="11" spans="1:46" s="4" customFormat="1" ht="15" customHeight="1" x14ac:dyDescent="0.25">
      <c r="A11" s="2"/>
      <c r="B11" s="26">
        <v>1998</v>
      </c>
      <c r="C11" s="26" t="s">
        <v>92</v>
      </c>
      <c r="D11" s="137" t="s">
        <v>56</v>
      </c>
      <c r="E11" s="26">
        <v>28</v>
      </c>
      <c r="F11" s="26">
        <v>3</v>
      </c>
      <c r="G11" s="26">
        <v>5</v>
      </c>
      <c r="H11" s="26">
        <v>37</v>
      </c>
      <c r="I11" s="26">
        <v>143</v>
      </c>
      <c r="J11" s="26">
        <v>79</v>
      </c>
      <c r="K11" s="26">
        <v>47</v>
      </c>
      <c r="L11" s="26">
        <v>9</v>
      </c>
      <c r="M11" s="26">
        <v>8</v>
      </c>
      <c r="N11" s="29">
        <v>0.6271929824561403</v>
      </c>
      <c r="O11" s="32">
        <v>228.00000000000003</v>
      </c>
      <c r="P11" s="19"/>
      <c r="Q11" s="19" t="s">
        <v>99</v>
      </c>
      <c r="R11" s="19" t="s">
        <v>212</v>
      </c>
      <c r="S11" s="19" t="s">
        <v>216</v>
      </c>
      <c r="T11" s="25"/>
      <c r="U11" s="26">
        <v>9</v>
      </c>
      <c r="V11" s="26">
        <v>0</v>
      </c>
      <c r="W11" s="28">
        <v>0</v>
      </c>
      <c r="X11" s="26">
        <v>6</v>
      </c>
      <c r="Y11" s="26">
        <v>36</v>
      </c>
      <c r="Z11" s="29">
        <v>0.55400000000000005</v>
      </c>
      <c r="AA11" s="25"/>
      <c r="AB11" s="19"/>
      <c r="AC11" s="19"/>
      <c r="AD11" s="19"/>
      <c r="AE11" s="19"/>
      <c r="AF11" s="25"/>
      <c r="AG11" s="30" t="s">
        <v>180</v>
      </c>
      <c r="AH11" s="30" t="s">
        <v>181</v>
      </c>
      <c r="AI11" s="30" t="s">
        <v>182</v>
      </c>
      <c r="AJ11" s="30"/>
      <c r="AK11" s="25"/>
      <c r="AL11" s="26"/>
      <c r="AM11" s="26"/>
      <c r="AN11" s="26"/>
      <c r="AO11" s="28"/>
      <c r="AP11" s="31"/>
      <c r="AQ11" s="26"/>
      <c r="AR11" s="42"/>
      <c r="AS11" s="42"/>
      <c r="AT11" s="42"/>
    </row>
    <row r="12" spans="1:46" s="4" customFormat="1" ht="15" customHeight="1" x14ac:dyDescent="0.25">
      <c r="A12" s="2"/>
      <c r="B12" s="141">
        <v>1999</v>
      </c>
      <c r="C12" s="141" t="s">
        <v>96</v>
      </c>
      <c r="D12" s="142" t="s">
        <v>56</v>
      </c>
      <c r="E12" s="141">
        <v>28</v>
      </c>
      <c r="F12" s="141">
        <v>0</v>
      </c>
      <c r="G12" s="143">
        <v>13</v>
      </c>
      <c r="H12" s="141">
        <v>24</v>
      </c>
      <c r="I12" s="141">
        <v>114</v>
      </c>
      <c r="J12" s="141">
        <v>42</v>
      </c>
      <c r="K12" s="141">
        <v>33</v>
      </c>
      <c r="L12" s="141">
        <v>26</v>
      </c>
      <c r="M12" s="141">
        <v>13</v>
      </c>
      <c r="N12" s="34">
        <v>0.66500000000000004</v>
      </c>
      <c r="O12" s="32">
        <v>171.42857142857142</v>
      </c>
      <c r="P12" s="19"/>
      <c r="Q12" s="19"/>
      <c r="R12" s="19"/>
      <c r="S12" s="19"/>
      <c r="T12" s="25"/>
      <c r="U12" s="26">
        <v>4</v>
      </c>
      <c r="V12" s="26">
        <v>0</v>
      </c>
      <c r="W12" s="28">
        <v>2</v>
      </c>
      <c r="X12" s="26">
        <v>3</v>
      </c>
      <c r="Y12" s="26">
        <v>22</v>
      </c>
      <c r="Z12" s="29">
        <v>0.73299999999999998</v>
      </c>
      <c r="AA12" s="25"/>
      <c r="AB12" s="19"/>
      <c r="AC12" s="19"/>
      <c r="AD12" s="19"/>
      <c r="AE12" s="19"/>
      <c r="AF12" s="25"/>
      <c r="AG12" s="30" t="s">
        <v>183</v>
      </c>
      <c r="AH12" s="30"/>
      <c r="AI12" s="30"/>
      <c r="AJ12" s="30"/>
      <c r="AK12" s="25"/>
      <c r="AL12" s="26"/>
      <c r="AM12" s="26"/>
      <c r="AN12" s="26"/>
      <c r="AO12" s="28"/>
      <c r="AP12" s="31"/>
      <c r="AQ12" s="26"/>
      <c r="AR12" s="42"/>
      <c r="AS12" s="42"/>
      <c r="AT12" s="42"/>
    </row>
    <row r="13" spans="1:46" s="4" customFormat="1" ht="15" customHeight="1" x14ac:dyDescent="0.25">
      <c r="A13" s="2"/>
      <c r="B13" s="26">
        <v>2000</v>
      </c>
      <c r="C13" s="26" t="s">
        <v>97</v>
      </c>
      <c r="D13" s="27" t="s">
        <v>56</v>
      </c>
      <c r="E13" s="26">
        <v>28</v>
      </c>
      <c r="F13" s="26">
        <v>0</v>
      </c>
      <c r="G13" s="28">
        <v>4</v>
      </c>
      <c r="H13" s="26">
        <v>50</v>
      </c>
      <c r="I13" s="26">
        <v>170</v>
      </c>
      <c r="J13" s="26">
        <v>60</v>
      </c>
      <c r="K13" s="26">
        <v>91</v>
      </c>
      <c r="L13" s="26">
        <v>15</v>
      </c>
      <c r="M13" s="26">
        <v>4</v>
      </c>
      <c r="N13" s="29">
        <v>0.72299999999999998</v>
      </c>
      <c r="O13" s="32">
        <v>235.13139695712312</v>
      </c>
      <c r="P13" s="19"/>
      <c r="Q13" s="19" t="s">
        <v>98</v>
      </c>
      <c r="R13" s="19" t="s">
        <v>221</v>
      </c>
      <c r="S13" s="19" t="s">
        <v>95</v>
      </c>
      <c r="T13" s="25"/>
      <c r="U13" s="26">
        <v>12</v>
      </c>
      <c r="V13" s="26">
        <v>0</v>
      </c>
      <c r="W13" s="28">
        <v>2</v>
      </c>
      <c r="X13" s="26">
        <v>18</v>
      </c>
      <c r="Y13" s="26">
        <v>72</v>
      </c>
      <c r="Z13" s="29">
        <v>0.71299999999999997</v>
      </c>
      <c r="AA13" s="25"/>
      <c r="AB13" s="19"/>
      <c r="AC13" s="26" t="s">
        <v>97</v>
      </c>
      <c r="AD13" s="19" t="s">
        <v>94</v>
      </c>
      <c r="AE13" s="26" t="s">
        <v>85</v>
      </c>
      <c r="AF13" s="25"/>
      <c r="AG13" s="30" t="s">
        <v>198</v>
      </c>
      <c r="AH13" s="30" t="s">
        <v>191</v>
      </c>
      <c r="AI13" s="30"/>
      <c r="AJ13" s="30" t="s">
        <v>199</v>
      </c>
      <c r="AK13" s="25"/>
      <c r="AL13" s="26">
        <v>1</v>
      </c>
      <c r="AM13" s="26"/>
      <c r="AN13" s="26">
        <v>1</v>
      </c>
      <c r="AO13" s="28"/>
      <c r="AP13" s="31">
        <v>1</v>
      </c>
      <c r="AQ13" s="26"/>
      <c r="AR13" s="42"/>
      <c r="AS13" s="42"/>
      <c r="AT13" s="42"/>
    </row>
    <row r="14" spans="1:46" s="4" customFormat="1" ht="15" customHeight="1" x14ac:dyDescent="0.25">
      <c r="A14" s="2"/>
      <c r="B14" s="26">
        <v>2001</v>
      </c>
      <c r="C14" s="26" t="s">
        <v>85</v>
      </c>
      <c r="D14" s="27" t="s">
        <v>56</v>
      </c>
      <c r="E14" s="26">
        <v>26</v>
      </c>
      <c r="F14" s="26">
        <v>1</v>
      </c>
      <c r="G14" s="28">
        <v>3</v>
      </c>
      <c r="H14" s="26">
        <v>40</v>
      </c>
      <c r="I14" s="26">
        <v>139</v>
      </c>
      <c r="J14" s="26">
        <v>37</v>
      </c>
      <c r="K14" s="26">
        <v>84</v>
      </c>
      <c r="L14" s="26">
        <v>14</v>
      </c>
      <c r="M14" s="26">
        <v>4</v>
      </c>
      <c r="N14" s="29">
        <v>0.751</v>
      </c>
      <c r="O14" s="32">
        <v>185.08655126498002</v>
      </c>
      <c r="P14" s="19"/>
      <c r="Q14" s="19" t="s">
        <v>217</v>
      </c>
      <c r="R14" s="19"/>
      <c r="S14" s="19" t="s">
        <v>222</v>
      </c>
      <c r="T14" s="25"/>
      <c r="U14" s="26">
        <v>9</v>
      </c>
      <c r="V14" s="26">
        <v>0</v>
      </c>
      <c r="W14" s="28">
        <v>1</v>
      </c>
      <c r="X14" s="26">
        <v>13</v>
      </c>
      <c r="Y14" s="26">
        <v>49</v>
      </c>
      <c r="Z14" s="29">
        <v>0.80300000000000005</v>
      </c>
      <c r="AA14" s="25"/>
      <c r="AB14" s="19"/>
      <c r="AC14" s="19" t="s">
        <v>88</v>
      </c>
      <c r="AD14" s="19"/>
      <c r="AE14" s="19" t="s">
        <v>98</v>
      </c>
      <c r="AF14" s="25"/>
      <c r="AG14" s="30" t="s">
        <v>184</v>
      </c>
      <c r="AH14" s="30" t="s">
        <v>185</v>
      </c>
      <c r="AI14" s="30"/>
      <c r="AJ14" s="30" t="s">
        <v>186</v>
      </c>
      <c r="AK14" s="25"/>
      <c r="AL14" s="26"/>
      <c r="AM14" s="26"/>
      <c r="AN14" s="26">
        <v>1</v>
      </c>
      <c r="AO14" s="28">
        <v>1</v>
      </c>
      <c r="AP14" s="31"/>
      <c r="AQ14" s="26"/>
      <c r="AR14" s="42"/>
      <c r="AS14" s="42"/>
      <c r="AT14" s="42"/>
    </row>
    <row r="15" spans="1:46" s="4" customFormat="1" ht="15" customHeight="1" x14ac:dyDescent="0.25">
      <c r="A15" s="2"/>
      <c r="B15" s="26">
        <v>2002</v>
      </c>
      <c r="C15" s="26" t="s">
        <v>85</v>
      </c>
      <c r="D15" s="27" t="s">
        <v>56</v>
      </c>
      <c r="E15" s="26">
        <v>28</v>
      </c>
      <c r="F15" s="26">
        <v>1</v>
      </c>
      <c r="G15" s="28">
        <v>3</v>
      </c>
      <c r="H15" s="26">
        <v>35</v>
      </c>
      <c r="I15" s="26">
        <v>120</v>
      </c>
      <c r="J15" s="26">
        <v>36</v>
      </c>
      <c r="K15" s="26">
        <v>74</v>
      </c>
      <c r="L15" s="26">
        <v>6</v>
      </c>
      <c r="M15" s="26">
        <v>4</v>
      </c>
      <c r="N15" s="29">
        <v>0.68600000000000005</v>
      </c>
      <c r="O15" s="32">
        <v>174.9271137026239</v>
      </c>
      <c r="P15" s="19"/>
      <c r="Q15" s="19" t="s">
        <v>95</v>
      </c>
      <c r="R15" s="19"/>
      <c r="S15" s="19"/>
      <c r="T15" s="25"/>
      <c r="U15" s="26">
        <v>10</v>
      </c>
      <c r="V15" s="26">
        <v>0</v>
      </c>
      <c r="W15" s="28">
        <v>0</v>
      </c>
      <c r="X15" s="26">
        <v>17</v>
      </c>
      <c r="Y15" s="26">
        <v>51</v>
      </c>
      <c r="Z15" s="29">
        <v>0.75</v>
      </c>
      <c r="AA15" s="25"/>
      <c r="AB15" s="19"/>
      <c r="AC15" s="26" t="s">
        <v>97</v>
      </c>
      <c r="AD15" s="19" t="s">
        <v>99</v>
      </c>
      <c r="AE15" s="19" t="s">
        <v>92</v>
      </c>
      <c r="AF15" s="25"/>
      <c r="AG15" s="30" t="s">
        <v>184</v>
      </c>
      <c r="AH15" s="30" t="s">
        <v>187</v>
      </c>
      <c r="AI15" s="30"/>
      <c r="AJ15" s="30" t="s">
        <v>185</v>
      </c>
      <c r="AK15" s="25"/>
      <c r="AL15" s="26">
        <v>1</v>
      </c>
      <c r="AM15" s="26"/>
      <c r="AN15" s="26"/>
      <c r="AO15" s="28">
        <v>1</v>
      </c>
      <c r="AP15" s="31"/>
      <c r="AQ15" s="26"/>
      <c r="AR15" s="42"/>
      <c r="AS15" s="42"/>
      <c r="AT15" s="42"/>
    </row>
    <row r="16" spans="1:46" s="4" customFormat="1" ht="15" customHeight="1" x14ac:dyDescent="0.25">
      <c r="A16" s="2"/>
      <c r="B16" s="26">
        <v>2003</v>
      </c>
      <c r="C16" s="26" t="s">
        <v>85</v>
      </c>
      <c r="D16" s="27" t="s">
        <v>56</v>
      </c>
      <c r="E16" s="26">
        <v>25</v>
      </c>
      <c r="F16" s="26">
        <v>0</v>
      </c>
      <c r="G16" s="28">
        <v>0</v>
      </c>
      <c r="H16" s="26">
        <v>25</v>
      </c>
      <c r="I16" s="26">
        <v>131</v>
      </c>
      <c r="J16" s="26">
        <v>56</v>
      </c>
      <c r="K16" s="26">
        <v>67</v>
      </c>
      <c r="L16" s="26">
        <v>8</v>
      </c>
      <c r="M16" s="26">
        <v>0</v>
      </c>
      <c r="N16" s="29">
        <v>0.69699999999999995</v>
      </c>
      <c r="O16" s="32">
        <v>187.94835007173603</v>
      </c>
      <c r="P16" s="19"/>
      <c r="Q16" s="19" t="s">
        <v>219</v>
      </c>
      <c r="R16" s="19"/>
      <c r="S16" s="19" t="s">
        <v>99</v>
      </c>
      <c r="T16" s="25"/>
      <c r="U16" s="26">
        <v>11</v>
      </c>
      <c r="V16" s="26">
        <v>0</v>
      </c>
      <c r="W16" s="28">
        <v>1</v>
      </c>
      <c r="X16" s="26">
        <v>15</v>
      </c>
      <c r="Y16" s="26">
        <v>63</v>
      </c>
      <c r="Z16" s="29">
        <v>0.7</v>
      </c>
      <c r="AA16" s="25"/>
      <c r="AB16" s="19"/>
      <c r="AC16" s="19" t="s">
        <v>88</v>
      </c>
      <c r="AD16" s="19"/>
      <c r="AE16" s="19" t="s">
        <v>98</v>
      </c>
      <c r="AF16" s="25"/>
      <c r="AG16" s="30" t="s">
        <v>188</v>
      </c>
      <c r="AH16" s="30" t="s">
        <v>189</v>
      </c>
      <c r="AI16" s="30"/>
      <c r="AJ16" s="30" t="s">
        <v>190</v>
      </c>
      <c r="AK16" s="25"/>
      <c r="AL16" s="26">
        <v>1</v>
      </c>
      <c r="AM16" s="26"/>
      <c r="AN16" s="26"/>
      <c r="AO16" s="28">
        <v>1</v>
      </c>
      <c r="AP16" s="31"/>
      <c r="AQ16" s="26"/>
      <c r="AR16" s="42"/>
      <c r="AS16" s="42"/>
      <c r="AT16" s="42"/>
    </row>
    <row r="17" spans="1:53" s="4" customFormat="1" ht="15" customHeight="1" x14ac:dyDescent="0.25">
      <c r="A17" s="2"/>
      <c r="B17" s="26">
        <v>2004</v>
      </c>
      <c r="C17" s="26" t="s">
        <v>85</v>
      </c>
      <c r="D17" s="27" t="s">
        <v>56</v>
      </c>
      <c r="E17" s="26">
        <v>28</v>
      </c>
      <c r="F17" s="26">
        <v>1</v>
      </c>
      <c r="G17" s="28">
        <v>2</v>
      </c>
      <c r="H17" s="26">
        <v>46</v>
      </c>
      <c r="I17" s="26">
        <v>142</v>
      </c>
      <c r="J17" s="26">
        <v>20</v>
      </c>
      <c r="K17" s="26">
        <v>112</v>
      </c>
      <c r="L17" s="26">
        <v>7</v>
      </c>
      <c r="M17" s="26">
        <v>3</v>
      </c>
      <c r="N17" s="29">
        <v>0.64800000000000002</v>
      </c>
      <c r="O17" s="32">
        <v>219.1358024691358</v>
      </c>
      <c r="P17" s="19"/>
      <c r="Q17" s="26" t="s">
        <v>100</v>
      </c>
      <c r="R17" s="19" t="s">
        <v>218</v>
      </c>
      <c r="S17" s="19" t="s">
        <v>99</v>
      </c>
      <c r="T17" s="25"/>
      <c r="U17" s="26">
        <v>14</v>
      </c>
      <c r="V17" s="26">
        <v>0</v>
      </c>
      <c r="W17" s="28">
        <v>1</v>
      </c>
      <c r="X17" s="26">
        <v>20</v>
      </c>
      <c r="Y17" s="26">
        <v>81</v>
      </c>
      <c r="Z17" s="29">
        <v>0.71699999999999997</v>
      </c>
      <c r="AA17" s="25"/>
      <c r="AB17" s="19"/>
      <c r="AC17" s="26" t="s">
        <v>97</v>
      </c>
      <c r="AD17" s="19"/>
      <c r="AE17" s="26" t="s">
        <v>100</v>
      </c>
      <c r="AF17" s="25"/>
      <c r="AG17" s="30" t="s">
        <v>207</v>
      </c>
      <c r="AH17" s="30" t="s">
        <v>191</v>
      </c>
      <c r="AI17" s="30"/>
      <c r="AJ17" s="30" t="s">
        <v>192</v>
      </c>
      <c r="AK17" s="25"/>
      <c r="AL17" s="26">
        <v>1</v>
      </c>
      <c r="AM17" s="26"/>
      <c r="AN17" s="26"/>
      <c r="AO17" s="28">
        <v>1</v>
      </c>
      <c r="AP17" s="31"/>
      <c r="AQ17" s="26"/>
      <c r="AR17" s="42"/>
      <c r="AS17" s="42"/>
      <c r="AT17" s="42"/>
    </row>
    <row r="18" spans="1:53" s="4" customFormat="1" ht="15" customHeight="1" x14ac:dyDescent="0.25">
      <c r="A18" s="2"/>
      <c r="B18" s="26">
        <v>2005</v>
      </c>
      <c r="C18" s="26" t="s">
        <v>100</v>
      </c>
      <c r="D18" s="27" t="s">
        <v>56</v>
      </c>
      <c r="E18" s="26">
        <v>24</v>
      </c>
      <c r="F18" s="26">
        <v>1</v>
      </c>
      <c r="G18" s="28">
        <v>3</v>
      </c>
      <c r="H18" s="26">
        <v>29</v>
      </c>
      <c r="I18" s="26">
        <v>114</v>
      </c>
      <c r="J18" s="26">
        <v>27</v>
      </c>
      <c r="K18" s="26">
        <v>61</v>
      </c>
      <c r="L18" s="26">
        <v>22</v>
      </c>
      <c r="M18" s="26">
        <v>4</v>
      </c>
      <c r="N18" s="29">
        <v>0.67900000000000005</v>
      </c>
      <c r="O18" s="32">
        <v>167.8939617083947</v>
      </c>
      <c r="P18" s="19"/>
      <c r="Q18" s="19" t="s">
        <v>90</v>
      </c>
      <c r="R18" s="19"/>
      <c r="S18" s="19" t="s">
        <v>212</v>
      </c>
      <c r="T18" s="25"/>
      <c r="U18" s="26">
        <v>14</v>
      </c>
      <c r="V18" s="26">
        <v>1</v>
      </c>
      <c r="W18" s="28">
        <v>7</v>
      </c>
      <c r="X18" s="26">
        <v>8</v>
      </c>
      <c r="Y18" s="26">
        <v>67</v>
      </c>
      <c r="Z18" s="29">
        <v>0.72</v>
      </c>
      <c r="AA18" s="25"/>
      <c r="AB18" s="19"/>
      <c r="AC18" s="19"/>
      <c r="AD18" s="19"/>
      <c r="AE18" s="19"/>
      <c r="AF18" s="25"/>
      <c r="AG18" s="30" t="s">
        <v>208</v>
      </c>
      <c r="AH18" s="30" t="s">
        <v>193</v>
      </c>
      <c r="AI18" s="30" t="s">
        <v>194</v>
      </c>
      <c r="AJ18" s="30"/>
      <c r="AK18" s="25"/>
      <c r="AL18" s="26"/>
      <c r="AM18" s="26"/>
      <c r="AN18" s="26"/>
      <c r="AO18" s="28"/>
      <c r="AP18" s="31"/>
      <c r="AQ18" s="26">
        <v>1</v>
      </c>
      <c r="AR18" s="42"/>
      <c r="AS18" s="42"/>
      <c r="AT18" s="42"/>
      <c r="AU18" s="42"/>
      <c r="AV18" s="42"/>
      <c r="AW18" s="42"/>
      <c r="AX18" s="42"/>
      <c r="AY18" s="42"/>
      <c r="AZ18" s="42"/>
      <c r="BA18" s="42"/>
    </row>
    <row r="19" spans="1:53" s="4" customFormat="1" ht="15" customHeight="1" x14ac:dyDescent="0.25">
      <c r="A19" s="2"/>
      <c r="B19" s="26">
        <v>2006</v>
      </c>
      <c r="C19" s="26" t="s">
        <v>85</v>
      </c>
      <c r="D19" s="27" t="s">
        <v>56</v>
      </c>
      <c r="E19" s="26">
        <v>27</v>
      </c>
      <c r="F19" s="26">
        <v>3</v>
      </c>
      <c r="G19" s="28">
        <v>11</v>
      </c>
      <c r="H19" s="26">
        <v>34</v>
      </c>
      <c r="I19" s="26">
        <v>143</v>
      </c>
      <c r="J19" s="26">
        <v>52</v>
      </c>
      <c r="K19" s="26">
        <v>63</v>
      </c>
      <c r="L19" s="26">
        <v>14</v>
      </c>
      <c r="M19" s="26">
        <v>14</v>
      </c>
      <c r="N19" s="144">
        <v>0.68400000000000005</v>
      </c>
      <c r="O19" s="32">
        <v>209.06432748538009</v>
      </c>
      <c r="P19" s="19"/>
      <c r="Q19" s="19" t="s">
        <v>217</v>
      </c>
      <c r="R19" s="19" t="s">
        <v>219</v>
      </c>
      <c r="S19" s="19" t="s">
        <v>220</v>
      </c>
      <c r="T19" s="25"/>
      <c r="U19" s="26">
        <v>15</v>
      </c>
      <c r="V19" s="26">
        <v>1</v>
      </c>
      <c r="W19" s="28">
        <v>7</v>
      </c>
      <c r="X19" s="26">
        <v>17</v>
      </c>
      <c r="Y19" s="26">
        <v>70</v>
      </c>
      <c r="Z19" s="29">
        <v>0.69299999999999995</v>
      </c>
      <c r="AA19" s="25"/>
      <c r="AB19" s="19"/>
      <c r="AC19" s="19" t="s">
        <v>98</v>
      </c>
      <c r="AD19" s="19" t="s">
        <v>95</v>
      </c>
      <c r="AE19" s="19" t="s">
        <v>99</v>
      </c>
      <c r="AF19" s="25"/>
      <c r="AG19" s="30" t="s">
        <v>208</v>
      </c>
      <c r="AH19" s="30" t="s">
        <v>186</v>
      </c>
      <c r="AI19" s="30"/>
      <c r="AJ19" s="30" t="s">
        <v>195</v>
      </c>
      <c r="AK19" s="25"/>
      <c r="AL19" s="26"/>
      <c r="AM19" s="26"/>
      <c r="AN19" s="26"/>
      <c r="AO19" s="28">
        <v>1</v>
      </c>
      <c r="AP19" s="31"/>
      <c r="AQ19" s="26"/>
      <c r="AR19" s="42"/>
      <c r="AS19" s="42"/>
      <c r="AT19" s="42"/>
      <c r="AU19" s="42"/>
      <c r="AV19" s="42"/>
      <c r="AW19" s="42"/>
      <c r="AX19" s="42"/>
      <c r="AY19" s="42"/>
      <c r="AZ19" s="42"/>
      <c r="BA19" s="42"/>
    </row>
    <row r="20" spans="1:53" s="4" customFormat="1" ht="15" customHeight="1" x14ac:dyDescent="0.25">
      <c r="A20" s="2"/>
      <c r="B20" s="26">
        <v>2007</v>
      </c>
      <c r="C20" s="26" t="s">
        <v>97</v>
      </c>
      <c r="D20" s="27" t="s">
        <v>56</v>
      </c>
      <c r="E20" s="26">
        <v>5</v>
      </c>
      <c r="F20" s="26">
        <v>0</v>
      </c>
      <c r="G20" s="28">
        <v>0</v>
      </c>
      <c r="H20" s="26">
        <v>4</v>
      </c>
      <c r="I20" s="26">
        <v>17</v>
      </c>
      <c r="J20" s="26">
        <v>3</v>
      </c>
      <c r="K20" s="26">
        <v>8</v>
      </c>
      <c r="L20" s="26">
        <v>6</v>
      </c>
      <c r="M20" s="26">
        <v>0</v>
      </c>
      <c r="N20" s="29">
        <v>0.68</v>
      </c>
      <c r="O20" s="32">
        <v>24.999999999999996</v>
      </c>
      <c r="P20" s="19"/>
      <c r="Q20" s="19"/>
      <c r="R20" s="19"/>
      <c r="S20" s="19"/>
      <c r="T20" s="25"/>
      <c r="U20" s="26">
        <v>14</v>
      </c>
      <c r="V20" s="26">
        <v>0</v>
      </c>
      <c r="W20" s="28">
        <v>2</v>
      </c>
      <c r="X20" s="26">
        <v>3</v>
      </c>
      <c r="Y20" s="26">
        <v>24</v>
      </c>
      <c r="Z20" s="29">
        <v>0.42099999999999999</v>
      </c>
      <c r="AA20" s="25"/>
      <c r="AB20" s="19"/>
      <c r="AC20" s="19"/>
      <c r="AD20" s="19"/>
      <c r="AE20" s="19"/>
      <c r="AF20" s="25"/>
      <c r="AG20" s="30" t="s">
        <v>208</v>
      </c>
      <c r="AH20" s="30" t="s">
        <v>196</v>
      </c>
      <c r="AI20" s="30"/>
      <c r="AJ20" s="30" t="s">
        <v>197</v>
      </c>
      <c r="AK20" s="25"/>
      <c r="AL20" s="26"/>
      <c r="AM20" s="26"/>
      <c r="AN20" s="26"/>
      <c r="AO20" s="28"/>
      <c r="AP20" s="31">
        <v>1</v>
      </c>
      <c r="AQ20" s="26"/>
      <c r="AR20" s="42"/>
      <c r="AS20" s="42"/>
      <c r="AT20" s="42"/>
      <c r="AU20" s="42"/>
      <c r="AV20" s="42"/>
      <c r="AW20" s="42"/>
      <c r="AX20" s="42"/>
      <c r="AY20" s="42"/>
      <c r="AZ20" s="42"/>
      <c r="BA20" s="42"/>
    </row>
    <row r="21" spans="1:53" s="4" customFormat="1" ht="15" customHeight="1" x14ac:dyDescent="0.25">
      <c r="A21" s="2"/>
      <c r="B21" s="26" t="s">
        <v>238</v>
      </c>
      <c r="C21" s="26"/>
      <c r="D21" s="27"/>
      <c r="E21" s="26"/>
      <c r="F21" s="26"/>
      <c r="G21" s="28"/>
      <c r="H21" s="26"/>
      <c r="I21" s="26"/>
      <c r="J21" s="26"/>
      <c r="K21" s="26"/>
      <c r="L21" s="26"/>
      <c r="M21" s="26"/>
      <c r="N21" s="29"/>
      <c r="O21" s="32"/>
      <c r="P21" s="19"/>
      <c r="Q21" s="19"/>
      <c r="R21" s="19"/>
      <c r="S21" s="19"/>
      <c r="T21" s="25"/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30"/>
      <c r="AH21" s="30"/>
      <c r="AI21" s="30"/>
      <c r="AJ21" s="30"/>
      <c r="AK21" s="25"/>
      <c r="AL21" s="26"/>
      <c r="AM21" s="26"/>
      <c r="AN21" s="26"/>
      <c r="AO21" s="28"/>
      <c r="AP21" s="31"/>
      <c r="AQ21" s="26"/>
      <c r="AR21" s="42"/>
      <c r="AS21" s="42"/>
      <c r="AT21" s="42"/>
      <c r="AU21" s="42"/>
      <c r="AV21" s="42"/>
      <c r="AW21" s="42"/>
      <c r="AX21" s="42"/>
      <c r="AY21" s="42"/>
      <c r="AZ21" s="42"/>
      <c r="BA21" s="42"/>
    </row>
    <row r="22" spans="1:53" s="4" customFormat="1" ht="15" customHeight="1" x14ac:dyDescent="0.25">
      <c r="A22" s="2"/>
      <c r="B22" s="132">
        <v>2018</v>
      </c>
      <c r="C22" s="132" t="s">
        <v>97</v>
      </c>
      <c r="D22" s="133" t="s">
        <v>237</v>
      </c>
      <c r="E22" s="132"/>
      <c r="F22" s="134" t="s">
        <v>89</v>
      </c>
      <c r="G22" s="135"/>
      <c r="H22" s="132"/>
      <c r="I22" s="132"/>
      <c r="J22" s="132"/>
      <c r="K22" s="132"/>
      <c r="L22" s="132"/>
      <c r="M22" s="132"/>
      <c r="N22" s="136"/>
      <c r="O22" s="32"/>
      <c r="P22" s="19"/>
      <c r="Q22" s="19"/>
      <c r="R22" s="19"/>
      <c r="S22" s="19"/>
      <c r="T22" s="25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30"/>
      <c r="AH22" s="30"/>
      <c r="AI22" s="30"/>
      <c r="AJ22" s="30"/>
      <c r="AK22" s="25"/>
      <c r="AL22" s="26"/>
      <c r="AM22" s="26"/>
      <c r="AN22" s="26"/>
      <c r="AO22" s="28"/>
      <c r="AP22" s="31"/>
      <c r="AQ22" s="26"/>
      <c r="AR22" s="42"/>
      <c r="AS22" s="42"/>
      <c r="AT22" s="42"/>
      <c r="AU22" s="42"/>
      <c r="AV22" s="42"/>
      <c r="AW22" s="42"/>
      <c r="AX22" s="42"/>
      <c r="AY22" s="42"/>
      <c r="AZ22" s="42"/>
      <c r="BA22" s="42"/>
    </row>
    <row r="23" spans="1:53" s="4" customFormat="1" ht="15" customHeight="1" x14ac:dyDescent="0.25">
      <c r="A23" s="1"/>
      <c r="B23" s="17" t="s">
        <v>7</v>
      </c>
      <c r="C23" s="18"/>
      <c r="D23" s="16"/>
      <c r="E23" s="19">
        <v>361</v>
      </c>
      <c r="F23" s="19">
        <v>15</v>
      </c>
      <c r="G23" s="19">
        <v>60</v>
      </c>
      <c r="H23" s="19">
        <v>409</v>
      </c>
      <c r="I23" s="19">
        <v>1736</v>
      </c>
      <c r="J23" s="19">
        <v>748</v>
      </c>
      <c r="K23" s="19">
        <v>727</v>
      </c>
      <c r="L23" s="19">
        <v>186</v>
      </c>
      <c r="M23" s="19">
        <v>75</v>
      </c>
      <c r="N23" s="36">
        <v>0.66600000000000004</v>
      </c>
      <c r="O23" s="25">
        <v>2607.4506483876207</v>
      </c>
      <c r="P23" s="93" t="s">
        <v>79</v>
      </c>
      <c r="Q23" s="93" t="s">
        <v>114</v>
      </c>
      <c r="R23" s="93" t="s">
        <v>79</v>
      </c>
      <c r="S23" s="93" t="s">
        <v>79</v>
      </c>
      <c r="T23" s="25"/>
      <c r="U23" s="19">
        <v>120</v>
      </c>
      <c r="V23" s="19">
        <v>3</v>
      </c>
      <c r="W23" s="19">
        <v>25</v>
      </c>
      <c r="X23" s="19">
        <v>126</v>
      </c>
      <c r="Y23" s="19">
        <v>576</v>
      </c>
      <c r="Z23" s="36">
        <v>0.68899999999999995</v>
      </c>
      <c r="AA23" s="125">
        <f>SUM(AA4:AA20)</f>
        <v>0</v>
      </c>
      <c r="AB23" s="93" t="s">
        <v>79</v>
      </c>
      <c r="AC23" s="93" t="s">
        <v>200</v>
      </c>
      <c r="AD23" s="93" t="s">
        <v>79</v>
      </c>
      <c r="AE23" s="93" t="s">
        <v>201</v>
      </c>
      <c r="AF23" s="25"/>
      <c r="AG23" s="93" t="s">
        <v>213</v>
      </c>
      <c r="AH23" s="93" t="s">
        <v>202</v>
      </c>
      <c r="AI23" s="93" t="s">
        <v>167</v>
      </c>
      <c r="AJ23" s="93" t="s">
        <v>163</v>
      </c>
      <c r="AK23" s="25"/>
      <c r="AL23" s="19">
        <v>5</v>
      </c>
      <c r="AM23" s="19">
        <v>0</v>
      </c>
      <c r="AN23" s="19">
        <v>2</v>
      </c>
      <c r="AO23" s="19">
        <v>5</v>
      </c>
      <c r="AP23" s="19">
        <v>2</v>
      </c>
      <c r="AQ23" s="19">
        <v>1</v>
      </c>
      <c r="AR23" s="42"/>
      <c r="AS23" s="42"/>
      <c r="AT23" s="42"/>
      <c r="AU23" s="42"/>
      <c r="AV23" s="42"/>
      <c r="AW23" s="42"/>
      <c r="AX23" s="42"/>
      <c r="AY23" s="42"/>
      <c r="AZ23" s="42"/>
      <c r="BA23" s="42"/>
    </row>
    <row r="24" spans="1:53" s="4" customFormat="1" ht="15" customHeight="1" x14ac:dyDescent="0.25">
      <c r="A24" s="1"/>
      <c r="B24" s="17" t="s">
        <v>428</v>
      </c>
      <c r="C24" s="18"/>
      <c r="D24" s="16"/>
      <c r="E24" s="18" t="s">
        <v>429</v>
      </c>
      <c r="F24" s="15"/>
      <c r="G24" s="15"/>
      <c r="H24" s="15" t="s">
        <v>314</v>
      </c>
      <c r="I24" s="15" t="s">
        <v>430</v>
      </c>
      <c r="J24" s="15"/>
      <c r="K24" s="15"/>
      <c r="L24" s="15"/>
      <c r="M24" s="15"/>
      <c r="N24" s="117"/>
      <c r="O24" s="25"/>
      <c r="P24" s="23"/>
      <c r="Q24" s="21"/>
      <c r="R24" s="118"/>
      <c r="S24" s="119"/>
      <c r="T24" s="25"/>
      <c r="U24" s="18" t="s">
        <v>222</v>
      </c>
      <c r="V24" s="15" t="s">
        <v>241</v>
      </c>
      <c r="W24" s="15"/>
      <c r="X24" s="15" t="s">
        <v>218</v>
      </c>
      <c r="Y24" s="15" t="s">
        <v>218</v>
      </c>
      <c r="Z24" s="16"/>
      <c r="AA24" s="25"/>
      <c r="AB24" s="120"/>
      <c r="AC24" s="121"/>
      <c r="AD24" s="118"/>
      <c r="AE24" s="119"/>
      <c r="AF24" s="25"/>
      <c r="AG24" s="122">
        <v>0.75</v>
      </c>
      <c r="AH24" s="123">
        <v>0.77800000000000002</v>
      </c>
      <c r="AI24" s="123">
        <v>0.5</v>
      </c>
      <c r="AJ24" s="124">
        <v>0.57099999999999995</v>
      </c>
      <c r="AK24" s="25"/>
      <c r="AL24" s="18"/>
      <c r="AM24" s="15"/>
      <c r="AN24" s="15"/>
      <c r="AO24" s="15"/>
      <c r="AP24" s="15"/>
      <c r="AQ24" s="16"/>
      <c r="AR24" s="42"/>
      <c r="AS24" s="42"/>
      <c r="AT24" s="42"/>
      <c r="AU24" s="42"/>
      <c r="AV24" s="42"/>
      <c r="AW24" s="42"/>
      <c r="AX24" s="42"/>
      <c r="AY24" s="42"/>
      <c r="AZ24" s="42"/>
      <c r="BA24" s="42"/>
    </row>
    <row r="25" spans="1:53" ht="15" customHeight="1" x14ac:dyDescent="0.25">
      <c r="A25" s="2"/>
      <c r="B25" s="27" t="s">
        <v>2</v>
      </c>
      <c r="C25" s="31"/>
      <c r="D25" s="37">
        <v>1462.9999999999998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25"/>
      <c r="Q25" s="25"/>
      <c r="R25" s="25"/>
      <c r="S25" s="2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5"/>
      <c r="AG25" s="38"/>
      <c r="AH25" s="38"/>
      <c r="AI25" s="38"/>
      <c r="AJ25" s="38"/>
      <c r="AK25" s="25"/>
      <c r="AL25" s="38"/>
      <c r="AM25" s="38"/>
      <c r="AN25" s="38"/>
      <c r="AO25" s="38"/>
      <c r="AP25" s="38"/>
      <c r="AQ25" s="38"/>
      <c r="AR25" s="42"/>
      <c r="AS25" s="42"/>
      <c r="AT25" s="42"/>
      <c r="AU25" s="42"/>
      <c r="AV25" s="42"/>
      <c r="AW25" s="42"/>
      <c r="AX25" s="42"/>
      <c r="AY25" s="42"/>
      <c r="AZ25" s="42"/>
      <c r="BA25" s="42"/>
    </row>
    <row r="26" spans="1:53" s="4" customFormat="1" ht="15" customHeight="1" x14ac:dyDescent="0.25">
      <c r="A26" s="2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2"/>
      <c r="P26" s="32"/>
      <c r="Q26" s="32"/>
      <c r="R26" s="32"/>
      <c r="S26" s="32"/>
      <c r="T26" s="32"/>
      <c r="U26" s="38"/>
      <c r="V26" s="41"/>
      <c r="W26" s="38"/>
      <c r="X26" s="38"/>
      <c r="Y26" s="38"/>
      <c r="Z26" s="38"/>
      <c r="AA26" s="38"/>
      <c r="AB26" s="38"/>
      <c r="AC26" s="38"/>
      <c r="AD26" s="38"/>
      <c r="AE26" s="38"/>
      <c r="AF26" s="25"/>
      <c r="AG26" s="38"/>
      <c r="AH26" s="38"/>
      <c r="AI26" s="38"/>
      <c r="AJ26" s="38"/>
      <c r="AK26" s="25"/>
      <c r="AL26" s="38"/>
      <c r="AM26" s="38"/>
      <c r="AN26" s="38"/>
      <c r="AO26" s="38"/>
      <c r="AP26" s="38"/>
      <c r="AQ26" s="38"/>
      <c r="AR26" s="42"/>
      <c r="AS26" s="42"/>
      <c r="AT26" s="42"/>
      <c r="AU26" s="42"/>
      <c r="AV26" s="42"/>
      <c r="AW26" s="42"/>
      <c r="AX26" s="42"/>
      <c r="AY26" s="42"/>
      <c r="AZ26" s="42"/>
      <c r="BA26" s="42"/>
    </row>
    <row r="27" spans="1:53" ht="15" customHeight="1" x14ac:dyDescent="0.25">
      <c r="A27" s="2"/>
      <c r="B27" s="23" t="s">
        <v>25</v>
      </c>
      <c r="C27" s="43"/>
      <c r="D27" s="43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17</v>
      </c>
      <c r="J27" s="38"/>
      <c r="K27" s="19" t="s">
        <v>27</v>
      </c>
      <c r="L27" s="19" t="s">
        <v>28</v>
      </c>
      <c r="M27" s="19" t="s">
        <v>29</v>
      </c>
      <c r="N27" s="19" t="s">
        <v>22</v>
      </c>
      <c r="O27" s="25"/>
      <c r="P27" s="44" t="s">
        <v>30</v>
      </c>
      <c r="Q27" s="13"/>
      <c r="R27" s="13"/>
      <c r="S27" s="13"/>
      <c r="T27" s="45"/>
      <c r="U27" s="45"/>
      <c r="V27" s="45"/>
      <c r="W27" s="45"/>
      <c r="X27" s="45"/>
      <c r="Y27" s="13"/>
      <c r="Z27" s="13"/>
      <c r="AA27" s="13"/>
      <c r="AB27" s="45"/>
      <c r="AC27" s="45"/>
      <c r="AD27" s="13"/>
      <c r="AE27" s="46"/>
      <c r="AF27" s="25"/>
      <c r="AG27" s="44" t="s">
        <v>203</v>
      </c>
      <c r="AH27" s="13"/>
      <c r="AI27" s="45"/>
      <c r="AJ27" s="46"/>
      <c r="AK27" s="25"/>
      <c r="AL27" s="11" t="s">
        <v>204</v>
      </c>
      <c r="AM27" s="13"/>
      <c r="AN27" s="13"/>
      <c r="AO27" s="13"/>
      <c r="AP27" s="13"/>
      <c r="AQ27" s="46"/>
      <c r="AR27" s="42"/>
      <c r="AS27" s="42"/>
      <c r="AT27" s="42"/>
      <c r="AU27" s="42"/>
      <c r="AV27" s="42"/>
      <c r="AW27" s="42"/>
      <c r="AX27" s="42"/>
      <c r="AY27" s="42"/>
      <c r="AZ27" s="42"/>
      <c r="BA27" s="42"/>
    </row>
    <row r="28" spans="1:53" ht="15" customHeight="1" x14ac:dyDescent="0.25">
      <c r="A28" s="2"/>
      <c r="B28" s="44" t="s">
        <v>13</v>
      </c>
      <c r="C28" s="13"/>
      <c r="D28" s="46"/>
      <c r="E28" s="26">
        <v>361</v>
      </c>
      <c r="F28" s="26">
        <v>15</v>
      </c>
      <c r="G28" s="26">
        <v>60</v>
      </c>
      <c r="H28" s="26">
        <v>409</v>
      </c>
      <c r="I28" s="26">
        <v>1736</v>
      </c>
      <c r="J28" s="38"/>
      <c r="K28" s="47">
        <v>0.2077562326869806</v>
      </c>
      <c r="L28" s="47">
        <v>1.1329639889196677</v>
      </c>
      <c r="M28" s="47">
        <v>4.8088642659279781</v>
      </c>
      <c r="N28" s="34">
        <v>0.66600000000000004</v>
      </c>
      <c r="O28" s="25">
        <v>3266.1478224599186</v>
      </c>
      <c r="P28" s="237" t="s">
        <v>9</v>
      </c>
      <c r="Q28" s="276"/>
      <c r="R28" s="257" t="s">
        <v>105</v>
      </c>
      <c r="S28" s="238"/>
      <c r="T28" s="238"/>
      <c r="U28" s="238"/>
      <c r="V28" s="238"/>
      <c r="W28" s="238"/>
      <c r="X28" s="238"/>
      <c r="Y28" s="238"/>
      <c r="Z28" s="238"/>
      <c r="AA28" s="277" t="s">
        <v>11</v>
      </c>
      <c r="AB28" s="238"/>
      <c r="AC28" s="256" t="s">
        <v>110</v>
      </c>
      <c r="AD28" s="278"/>
      <c r="AE28" s="239"/>
      <c r="AF28" s="25"/>
      <c r="AG28" s="279"/>
      <c r="AH28" s="261"/>
      <c r="AI28" s="238"/>
      <c r="AJ28" s="239"/>
      <c r="AK28" s="25"/>
      <c r="AL28" s="237" t="s">
        <v>205</v>
      </c>
      <c r="AM28" s="284">
        <v>2000</v>
      </c>
      <c r="AN28" s="238"/>
      <c r="AO28" s="238"/>
      <c r="AP28" s="238"/>
      <c r="AQ28" s="239"/>
      <c r="AR28" s="42"/>
      <c r="AS28" s="42"/>
      <c r="AT28" s="42"/>
      <c r="AU28" s="42"/>
      <c r="AV28" s="42"/>
      <c r="AW28" s="42"/>
      <c r="AX28" s="42"/>
      <c r="AY28" s="42"/>
      <c r="AZ28" s="42"/>
      <c r="BA28" s="42"/>
    </row>
    <row r="29" spans="1:53" ht="15" customHeight="1" x14ac:dyDescent="0.25">
      <c r="A29" s="2"/>
      <c r="B29" s="48" t="s">
        <v>15</v>
      </c>
      <c r="C29" s="49"/>
      <c r="D29" s="50"/>
      <c r="E29" s="26">
        <v>120</v>
      </c>
      <c r="F29" s="26">
        <v>3</v>
      </c>
      <c r="G29" s="26">
        <v>25</v>
      </c>
      <c r="H29" s="26">
        <v>126</v>
      </c>
      <c r="I29" s="26">
        <v>576</v>
      </c>
      <c r="J29" s="38"/>
      <c r="K29" s="47">
        <v>0.23333333333333334</v>
      </c>
      <c r="L29" s="47">
        <v>1.05</v>
      </c>
      <c r="M29" s="47">
        <v>4.8</v>
      </c>
      <c r="N29" s="34">
        <v>0.68899521531100483</v>
      </c>
      <c r="O29" s="25">
        <v>1534</v>
      </c>
      <c r="P29" s="279" t="s">
        <v>83</v>
      </c>
      <c r="Q29" s="280"/>
      <c r="R29" s="257" t="s">
        <v>106</v>
      </c>
      <c r="S29" s="257"/>
      <c r="T29" s="257"/>
      <c r="U29" s="257"/>
      <c r="V29" s="257"/>
      <c r="W29" s="257"/>
      <c r="X29" s="257"/>
      <c r="Y29" s="257"/>
      <c r="Z29" s="257"/>
      <c r="AA29" s="277" t="s">
        <v>108</v>
      </c>
      <c r="AB29" s="257"/>
      <c r="AC29" s="256" t="s">
        <v>111</v>
      </c>
      <c r="AD29" s="255"/>
      <c r="AE29" s="263"/>
      <c r="AF29" s="25"/>
      <c r="AG29" s="279"/>
      <c r="AH29" s="264"/>
      <c r="AI29" s="257"/>
      <c r="AJ29" s="263"/>
      <c r="AK29" s="25"/>
      <c r="AL29" s="279" t="s">
        <v>206</v>
      </c>
      <c r="AM29" s="277">
        <v>2005</v>
      </c>
      <c r="AN29" s="257"/>
      <c r="AO29" s="257"/>
      <c r="AP29" s="257"/>
      <c r="AQ29" s="263"/>
      <c r="AR29" s="42"/>
      <c r="AS29" s="42"/>
      <c r="AT29" s="42"/>
      <c r="AU29" s="42"/>
      <c r="AV29" s="42"/>
      <c r="AW29" s="42"/>
      <c r="AX29" s="42"/>
      <c r="AY29" s="42"/>
      <c r="AZ29" s="42"/>
      <c r="BA29" s="42"/>
    </row>
    <row r="30" spans="1:53" ht="15" customHeight="1" x14ac:dyDescent="0.25">
      <c r="A30" s="2"/>
      <c r="B30" s="51" t="s">
        <v>16</v>
      </c>
      <c r="C30" s="52"/>
      <c r="D30" s="53"/>
      <c r="E30" s="33">
        <v>17</v>
      </c>
      <c r="F30" s="33">
        <v>0</v>
      </c>
      <c r="G30" s="33">
        <v>5</v>
      </c>
      <c r="H30" s="33">
        <v>8</v>
      </c>
      <c r="I30" s="33">
        <v>64</v>
      </c>
      <c r="J30" s="38"/>
      <c r="K30" s="54">
        <v>0.29411764705882354</v>
      </c>
      <c r="L30" s="54">
        <v>0.47058823529411764</v>
      </c>
      <c r="M30" s="54">
        <v>3.7647058823529411</v>
      </c>
      <c r="N30" s="55">
        <v>0.55652173913043479</v>
      </c>
      <c r="O30" s="25"/>
      <c r="P30" s="279" t="s">
        <v>84</v>
      </c>
      <c r="Q30" s="280"/>
      <c r="R30" s="257" t="s">
        <v>105</v>
      </c>
      <c r="S30" s="257"/>
      <c r="T30" s="257"/>
      <c r="U30" s="257"/>
      <c r="V30" s="257"/>
      <c r="W30" s="257"/>
      <c r="X30" s="257"/>
      <c r="Y30" s="257"/>
      <c r="Z30" s="257"/>
      <c r="AA30" s="277" t="s">
        <v>11</v>
      </c>
      <c r="AB30" s="257"/>
      <c r="AC30" s="256" t="s">
        <v>110</v>
      </c>
      <c r="AD30" s="255"/>
      <c r="AE30" s="263"/>
      <c r="AF30" s="25"/>
      <c r="AG30" s="260"/>
      <c r="AH30" s="264"/>
      <c r="AI30" s="257"/>
      <c r="AJ30" s="263"/>
      <c r="AK30" s="25"/>
      <c r="AL30" s="279"/>
      <c r="AM30" s="277"/>
      <c r="AN30" s="257"/>
      <c r="AO30" s="257"/>
      <c r="AP30" s="257"/>
      <c r="AQ30" s="263"/>
      <c r="AR30" s="42"/>
      <c r="AS30" s="42"/>
      <c r="AT30" s="42"/>
      <c r="AU30" s="42"/>
      <c r="AV30" s="42"/>
      <c r="AW30" s="42"/>
      <c r="AX30" s="42"/>
      <c r="AY30" s="42"/>
      <c r="AZ30" s="42"/>
      <c r="BA30" s="42"/>
    </row>
    <row r="31" spans="1:53" ht="15" customHeight="1" x14ac:dyDescent="0.25">
      <c r="A31" s="2"/>
      <c r="B31" s="56" t="s">
        <v>26</v>
      </c>
      <c r="C31" s="57"/>
      <c r="D31" s="58"/>
      <c r="E31" s="19">
        <v>498</v>
      </c>
      <c r="F31" s="19">
        <v>18</v>
      </c>
      <c r="G31" s="19">
        <v>90</v>
      </c>
      <c r="H31" s="19">
        <v>543</v>
      </c>
      <c r="I31" s="19">
        <v>2376</v>
      </c>
      <c r="J31" s="38"/>
      <c r="K31" s="59">
        <v>0.21686746987951808</v>
      </c>
      <c r="L31" s="59">
        <v>1.0903614457831325</v>
      </c>
      <c r="M31" s="59">
        <v>4.7710843373493974</v>
      </c>
      <c r="N31" s="36">
        <v>0.66779089376053968</v>
      </c>
      <c r="O31" s="25">
        <v>4800.1478224599186</v>
      </c>
      <c r="P31" s="267" t="s">
        <v>10</v>
      </c>
      <c r="Q31" s="281"/>
      <c r="R31" s="268" t="s">
        <v>107</v>
      </c>
      <c r="S31" s="268"/>
      <c r="T31" s="268"/>
      <c r="U31" s="268"/>
      <c r="V31" s="268"/>
      <c r="W31" s="268"/>
      <c r="X31" s="268"/>
      <c r="Y31" s="268"/>
      <c r="Z31" s="268"/>
      <c r="AA31" s="282" t="s">
        <v>109</v>
      </c>
      <c r="AB31" s="268"/>
      <c r="AC31" s="178" t="s">
        <v>112</v>
      </c>
      <c r="AD31" s="81"/>
      <c r="AE31" s="271"/>
      <c r="AF31" s="25"/>
      <c r="AG31" s="76"/>
      <c r="AH31" s="182"/>
      <c r="AI31" s="283"/>
      <c r="AJ31" s="271"/>
      <c r="AK31" s="25"/>
      <c r="AL31" s="267"/>
      <c r="AM31" s="282"/>
      <c r="AN31" s="268"/>
      <c r="AO31" s="268"/>
      <c r="AP31" s="268"/>
      <c r="AQ31" s="271"/>
      <c r="AR31" s="42"/>
      <c r="AS31" s="42"/>
      <c r="AT31" s="42"/>
      <c r="AU31" s="42"/>
      <c r="AV31" s="42"/>
      <c r="AW31" s="42"/>
      <c r="AX31" s="42"/>
      <c r="AY31" s="42"/>
      <c r="AZ31" s="42"/>
      <c r="BA31" s="42"/>
    </row>
    <row r="32" spans="1:53" ht="15" customHeight="1" x14ac:dyDescent="0.25">
      <c r="A32" s="2"/>
      <c r="B32" s="40"/>
      <c r="C32" s="40"/>
      <c r="D32" s="40"/>
      <c r="E32" s="40"/>
      <c r="F32" s="40"/>
      <c r="G32" s="40"/>
      <c r="H32" s="40"/>
      <c r="I32" s="40"/>
      <c r="J32" s="38"/>
      <c r="K32" s="40"/>
      <c r="L32" s="40"/>
      <c r="M32" s="40"/>
      <c r="N32" s="39"/>
      <c r="O32" s="25"/>
      <c r="P32" s="38"/>
      <c r="Q32" s="41"/>
      <c r="R32" s="38"/>
      <c r="S32" s="38"/>
      <c r="T32" s="25"/>
      <c r="U32" s="25"/>
      <c r="V32" s="41"/>
      <c r="W32" s="38"/>
      <c r="X32" s="38"/>
      <c r="Y32" s="25"/>
      <c r="Z32" s="25"/>
      <c r="AA32" s="25"/>
      <c r="AB32" s="25"/>
      <c r="AC32" s="25"/>
      <c r="AD32" s="25"/>
      <c r="AE32" s="25"/>
      <c r="AF32" s="25"/>
      <c r="AG32" s="25"/>
      <c r="AH32" s="60"/>
      <c r="AI32" s="38"/>
      <c r="AJ32" s="38"/>
      <c r="AK32" s="25"/>
      <c r="AL32" s="38"/>
      <c r="AM32" s="38"/>
      <c r="AN32" s="38"/>
      <c r="AO32" s="38"/>
      <c r="AP32" s="38"/>
      <c r="AQ32" s="38"/>
      <c r="AR32" s="42"/>
      <c r="AS32" s="42"/>
      <c r="AT32" s="42"/>
      <c r="AU32" s="42"/>
      <c r="AV32" s="42"/>
      <c r="AW32" s="42"/>
      <c r="AX32" s="42"/>
      <c r="AY32" s="42"/>
      <c r="AZ32" s="42"/>
      <c r="BA32" s="42"/>
    </row>
    <row r="33" spans="1:53" ht="15" customHeight="1" x14ac:dyDescent="0.25">
      <c r="A33" s="2"/>
      <c r="B33" s="44" t="s">
        <v>113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61"/>
      <c r="O33" s="12"/>
      <c r="P33" s="13"/>
      <c r="Q33" s="13"/>
      <c r="R33" s="13"/>
      <c r="S33" s="13"/>
      <c r="T33" s="12"/>
      <c r="U33" s="12"/>
      <c r="V33" s="62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46"/>
      <c r="AR33" s="42"/>
      <c r="AS33" s="42"/>
      <c r="AT33" s="42"/>
      <c r="AU33" s="42"/>
      <c r="AV33" s="42"/>
      <c r="AW33" s="42"/>
      <c r="AX33" s="42"/>
      <c r="AY33" s="42"/>
      <c r="AZ33" s="42"/>
      <c r="BA33" s="42"/>
    </row>
    <row r="34" spans="1:53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1"/>
      <c r="O34" s="25"/>
      <c r="P34" s="25"/>
      <c r="Q34" s="25"/>
      <c r="R34" s="25"/>
      <c r="S34" s="25"/>
      <c r="T34" s="25"/>
      <c r="U34" s="38"/>
      <c r="V34" s="41"/>
      <c r="W34" s="38"/>
      <c r="X34" s="38"/>
      <c r="Y34" s="25"/>
      <c r="Z34" s="25"/>
      <c r="AA34" s="25"/>
      <c r="AB34" s="25"/>
      <c r="AC34" s="25"/>
      <c r="AD34" s="25"/>
      <c r="AE34" s="25"/>
      <c r="AF34" s="25"/>
      <c r="AG34" s="25"/>
      <c r="AH34" s="60"/>
      <c r="AI34" s="38"/>
      <c r="AJ34" s="38"/>
      <c r="AK34" s="25"/>
      <c r="AL34" s="38"/>
      <c r="AM34" s="38"/>
      <c r="AN34" s="38"/>
      <c r="AO34" s="38"/>
      <c r="AP34" s="38"/>
      <c r="AQ34" s="38"/>
      <c r="AR34" s="42"/>
      <c r="AS34" s="42"/>
      <c r="AT34" s="42"/>
      <c r="AU34" s="42"/>
      <c r="AV34" s="42"/>
      <c r="AW34" s="42"/>
      <c r="AX34" s="42"/>
      <c r="AY34" s="42"/>
      <c r="AZ34" s="42"/>
      <c r="BA34" s="42"/>
    </row>
    <row r="35" spans="1:53" ht="15" customHeight="1" x14ac:dyDescent="0.25">
      <c r="A35" s="2"/>
      <c r="B35" s="38" t="s">
        <v>34</v>
      </c>
      <c r="C35" s="38"/>
      <c r="D35" s="38" t="s">
        <v>115</v>
      </c>
      <c r="E35" s="38"/>
      <c r="F35" s="38"/>
      <c r="G35" s="38"/>
      <c r="H35" s="38"/>
      <c r="I35" s="38"/>
      <c r="J35" s="38"/>
      <c r="K35" s="38"/>
      <c r="L35" s="38"/>
      <c r="M35" s="38" t="s">
        <v>116</v>
      </c>
      <c r="N35" s="41"/>
      <c r="O35" s="25"/>
      <c r="P35" s="25"/>
      <c r="Q35" s="25"/>
      <c r="R35" s="25"/>
      <c r="S35" s="25"/>
      <c r="T35" s="25"/>
      <c r="U35" s="38"/>
      <c r="V35" s="41"/>
      <c r="W35" s="38"/>
      <c r="X35" s="38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38"/>
      <c r="AM35" s="38"/>
      <c r="AN35" s="38"/>
      <c r="AO35" s="38"/>
      <c r="AP35" s="38"/>
      <c r="AQ35" s="38"/>
      <c r="AR35" s="42"/>
      <c r="AS35" s="42"/>
      <c r="AT35" s="42"/>
      <c r="AU35" s="42"/>
      <c r="AV35" s="42"/>
      <c r="AW35" s="42"/>
      <c r="AX35" s="42"/>
      <c r="AY35" s="42"/>
      <c r="AZ35" s="42"/>
      <c r="BA35" s="42"/>
    </row>
    <row r="36" spans="1:53" ht="15" customHeight="1" x14ac:dyDescent="0.25">
      <c r="A36" s="2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1"/>
      <c r="O36" s="25"/>
      <c r="P36" s="25"/>
      <c r="Q36" s="25"/>
      <c r="R36" s="25"/>
      <c r="S36" s="25"/>
      <c r="T36" s="25"/>
      <c r="U36" s="38"/>
      <c r="V36" s="41"/>
      <c r="W36" s="38"/>
      <c r="X36" s="38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38"/>
      <c r="AM36" s="38"/>
      <c r="AN36" s="38"/>
      <c r="AO36" s="38"/>
      <c r="AP36" s="38"/>
      <c r="AQ36" s="38"/>
      <c r="AR36" s="42"/>
      <c r="AS36" s="42"/>
      <c r="AT36" s="42"/>
      <c r="AU36" s="42"/>
      <c r="AV36" s="42"/>
      <c r="AW36" s="42"/>
      <c r="AX36" s="42"/>
      <c r="AY36" s="42"/>
      <c r="AZ36" s="42"/>
      <c r="BA36" s="42"/>
    </row>
    <row r="37" spans="1:53" ht="15" customHeight="1" x14ac:dyDescent="0.2">
      <c r="A37" s="2"/>
      <c r="B37" s="251" t="s">
        <v>242</v>
      </c>
      <c r="C37" s="252"/>
      <c r="D37" s="252"/>
      <c r="E37" s="252"/>
      <c r="F37" s="252" t="s">
        <v>243</v>
      </c>
      <c r="G37" s="252" t="s">
        <v>3</v>
      </c>
      <c r="H37" s="252" t="s">
        <v>5</v>
      </c>
      <c r="I37" s="252" t="s">
        <v>6</v>
      </c>
      <c r="J37" s="252" t="s">
        <v>244</v>
      </c>
      <c r="K37" s="143" t="s">
        <v>17</v>
      </c>
      <c r="L37" s="38"/>
      <c r="M37" s="273" t="s">
        <v>288</v>
      </c>
      <c r="N37" s="253"/>
      <c r="O37" s="253"/>
      <c r="P37" s="252" t="s">
        <v>3</v>
      </c>
      <c r="Q37" s="252" t="s">
        <v>5</v>
      </c>
      <c r="R37" s="252" t="s">
        <v>6</v>
      </c>
      <c r="S37" s="252" t="s">
        <v>244</v>
      </c>
      <c r="T37" s="253"/>
      <c r="U37" s="143" t="s">
        <v>17</v>
      </c>
      <c r="V37" s="38"/>
      <c r="W37" s="273" t="s">
        <v>335</v>
      </c>
      <c r="X37" s="253"/>
      <c r="Y37" s="253"/>
      <c r="Z37" s="253"/>
      <c r="AA37" s="253"/>
      <c r="AB37" s="253"/>
      <c r="AC37" s="253"/>
      <c r="AD37" s="253"/>
      <c r="AE37" s="253"/>
      <c r="AF37" s="253"/>
      <c r="AG37" s="253"/>
      <c r="AH37" s="285"/>
      <c r="AI37" s="304" t="s">
        <v>406</v>
      </c>
      <c r="AJ37" s="68"/>
      <c r="AK37" s="68"/>
      <c r="AL37" s="305" t="s">
        <v>3</v>
      </c>
      <c r="AM37" s="305" t="s">
        <v>5</v>
      </c>
      <c r="AN37" s="305" t="s">
        <v>6</v>
      </c>
      <c r="AO37" s="253"/>
      <c r="AP37" s="253"/>
      <c r="AQ37" s="99"/>
      <c r="AR37" s="25"/>
      <c r="AS37" s="25"/>
    </row>
    <row r="38" spans="1:53" ht="15" customHeight="1" x14ac:dyDescent="0.2">
      <c r="A38" s="2"/>
      <c r="B38" s="255">
        <v>1993</v>
      </c>
      <c r="C38" s="256" t="s">
        <v>90</v>
      </c>
      <c r="D38" s="257" t="s">
        <v>91</v>
      </c>
      <c r="E38" s="256"/>
      <c r="F38" s="256">
        <v>18</v>
      </c>
      <c r="G38" s="256">
        <v>28</v>
      </c>
      <c r="H38" s="258">
        <f>PRODUCT((F6+G6)/E6)</f>
        <v>3.5714285714285712E-2</v>
      </c>
      <c r="I38" s="258">
        <f>PRODUCT(H6/E6)</f>
        <v>0.75</v>
      </c>
      <c r="J38" s="258">
        <f>PRODUCT(F6+G6+H6)/E6</f>
        <v>0.7857142857142857</v>
      </c>
      <c r="K38" s="259">
        <f>PRODUCT(I6/E6)</f>
        <v>3.5714285714285716</v>
      </c>
      <c r="L38" s="41"/>
      <c r="M38" s="260" t="s">
        <v>247</v>
      </c>
      <c r="N38" s="256"/>
      <c r="O38" s="256">
        <v>21</v>
      </c>
      <c r="P38" s="298" t="s">
        <v>385</v>
      </c>
      <c r="Q38" s="298" t="s">
        <v>347</v>
      </c>
      <c r="R38" s="298" t="s">
        <v>362</v>
      </c>
      <c r="S38" s="298" t="s">
        <v>372</v>
      </c>
      <c r="T38" s="262"/>
      <c r="U38" s="272" t="s">
        <v>394</v>
      </c>
      <c r="V38" s="41"/>
      <c r="W38" s="260" t="s">
        <v>246</v>
      </c>
      <c r="X38" s="264"/>
      <c r="Y38" s="264"/>
      <c r="Z38" s="257"/>
      <c r="AA38" s="257"/>
      <c r="AB38" s="257"/>
      <c r="AC38" s="257"/>
      <c r="AD38" s="257"/>
      <c r="AE38" s="257"/>
      <c r="AF38" s="257"/>
      <c r="AG38" s="277"/>
      <c r="AH38" s="286"/>
      <c r="AI38" s="279" t="s">
        <v>408</v>
      </c>
      <c r="AJ38" s="257"/>
      <c r="AK38" s="257"/>
      <c r="AL38" s="277">
        <v>247</v>
      </c>
      <c r="AM38" s="277">
        <v>54</v>
      </c>
      <c r="AN38" s="277">
        <v>324</v>
      </c>
      <c r="AO38" s="257"/>
      <c r="AP38" s="257"/>
      <c r="AQ38" s="263"/>
      <c r="AR38" s="25"/>
      <c r="AS38" s="25"/>
    </row>
    <row r="39" spans="1:53" ht="15" customHeight="1" x14ac:dyDescent="0.2">
      <c r="A39" s="2"/>
      <c r="B39" s="255">
        <v>1994</v>
      </c>
      <c r="C39" s="256"/>
      <c r="D39" s="257"/>
      <c r="E39" s="256"/>
      <c r="F39" s="256">
        <v>19</v>
      </c>
      <c r="G39" s="256"/>
      <c r="H39" s="258"/>
      <c r="I39" s="258"/>
      <c r="J39" s="258"/>
      <c r="K39" s="259"/>
      <c r="L39" s="41"/>
      <c r="M39" s="260" t="s">
        <v>250</v>
      </c>
      <c r="N39" s="256"/>
      <c r="O39" s="256"/>
      <c r="P39" s="298" t="s">
        <v>386</v>
      </c>
      <c r="Q39" s="298" t="s">
        <v>348</v>
      </c>
      <c r="R39" s="298" t="s">
        <v>363</v>
      </c>
      <c r="S39" s="298" t="s">
        <v>373</v>
      </c>
      <c r="T39" s="262"/>
      <c r="U39" s="272" t="s">
        <v>395</v>
      </c>
      <c r="V39" s="41"/>
      <c r="W39" s="274" t="s">
        <v>337</v>
      </c>
      <c r="X39" s="264"/>
      <c r="Y39" s="264" t="s">
        <v>338</v>
      </c>
      <c r="Z39" s="292"/>
      <c r="AA39" s="292"/>
      <c r="AB39" s="292"/>
      <c r="AC39" s="292"/>
      <c r="AD39" s="292"/>
      <c r="AE39" s="292"/>
      <c r="AF39" s="292"/>
      <c r="AG39" s="292" t="s">
        <v>339</v>
      </c>
      <c r="AH39" s="263"/>
      <c r="AI39" s="279" t="s">
        <v>407</v>
      </c>
      <c r="AJ39" s="257"/>
      <c r="AK39" s="257"/>
      <c r="AL39" s="277"/>
      <c r="AM39" s="306">
        <f>PRODUCT(AM38/AL38)</f>
        <v>0.21862348178137653</v>
      </c>
      <c r="AN39" s="306">
        <f>PRODUCT(AN38/AL38)</f>
        <v>1.3117408906882591</v>
      </c>
      <c r="AO39" s="257"/>
      <c r="AP39" s="257"/>
      <c r="AQ39" s="263"/>
      <c r="AR39" s="25"/>
      <c r="AS39" s="25"/>
    </row>
    <row r="40" spans="1:53" ht="15" customHeight="1" x14ac:dyDescent="0.2">
      <c r="A40" s="2"/>
      <c r="B40" s="255">
        <v>1995</v>
      </c>
      <c r="C40" s="256" t="s">
        <v>94</v>
      </c>
      <c r="D40" s="257" t="s">
        <v>91</v>
      </c>
      <c r="E40" s="256"/>
      <c r="F40" s="256">
        <v>20</v>
      </c>
      <c r="G40" s="256">
        <v>29</v>
      </c>
      <c r="H40" s="258">
        <f t="shared" ref="H40:H52" si="0">PRODUCT((F8+G8)/E8)</f>
        <v>0.20689655172413793</v>
      </c>
      <c r="I40" s="258">
        <f t="shared" ref="I40:I52" si="1">PRODUCT(H8/E8)</f>
        <v>0.65517241379310343</v>
      </c>
      <c r="J40" s="258">
        <f t="shared" ref="J40:J52" si="2">PRODUCT(F8+G8+H8)/E8</f>
        <v>0.86206896551724133</v>
      </c>
      <c r="K40" s="259">
        <f t="shared" ref="K40:K52" si="3">PRODUCT(I8/E8)</f>
        <v>3.9655172413793105</v>
      </c>
      <c r="L40" s="41"/>
      <c r="M40" s="260" t="s">
        <v>253</v>
      </c>
      <c r="N40" s="256"/>
      <c r="O40" s="256"/>
      <c r="P40" s="298" t="s">
        <v>387</v>
      </c>
      <c r="Q40" s="298" t="s">
        <v>349</v>
      </c>
      <c r="R40" s="298" t="s">
        <v>364</v>
      </c>
      <c r="S40" s="298" t="s">
        <v>362</v>
      </c>
      <c r="T40" s="262"/>
      <c r="U40" s="272" t="s">
        <v>396</v>
      </c>
      <c r="V40" s="41"/>
      <c r="W40" s="274" t="s">
        <v>249</v>
      </c>
      <c r="X40" s="264"/>
      <c r="Y40" s="294" t="s">
        <v>342</v>
      </c>
      <c r="Z40" s="292"/>
      <c r="AA40" s="292"/>
      <c r="AB40" s="292"/>
      <c r="AC40" s="292"/>
      <c r="AD40" s="292"/>
      <c r="AE40" s="292"/>
      <c r="AF40" s="292"/>
      <c r="AG40" s="292" t="s">
        <v>324</v>
      </c>
      <c r="AH40" s="263"/>
      <c r="AI40" s="279"/>
      <c r="AJ40" s="257"/>
      <c r="AK40" s="257"/>
      <c r="AL40" s="277"/>
      <c r="AM40" s="277"/>
      <c r="AN40" s="277"/>
      <c r="AO40" s="257"/>
      <c r="AP40" s="257"/>
      <c r="AQ40" s="263"/>
      <c r="AR40" s="25"/>
      <c r="AS40" s="25"/>
    </row>
    <row r="41" spans="1:53" ht="15" customHeight="1" x14ac:dyDescent="0.2">
      <c r="A41" s="2"/>
      <c r="B41" s="255">
        <v>1996</v>
      </c>
      <c r="C41" s="256" t="s">
        <v>95</v>
      </c>
      <c r="D41" s="257" t="s">
        <v>91</v>
      </c>
      <c r="E41" s="256"/>
      <c r="F41" s="256">
        <v>21</v>
      </c>
      <c r="G41" s="256">
        <v>29</v>
      </c>
      <c r="H41" s="258">
        <f t="shared" si="0"/>
        <v>0.17241379310344829</v>
      </c>
      <c r="I41" s="258">
        <f t="shared" si="1"/>
        <v>0.51724137931034486</v>
      </c>
      <c r="J41" s="258">
        <f t="shared" si="2"/>
        <v>0.68965517241379315</v>
      </c>
      <c r="K41" s="259">
        <f t="shared" si="3"/>
        <v>4.3793103448275863</v>
      </c>
      <c r="L41" s="41"/>
      <c r="M41" s="260" t="s">
        <v>256</v>
      </c>
      <c r="N41" s="256"/>
      <c r="O41" s="256"/>
      <c r="P41" s="298" t="s">
        <v>358</v>
      </c>
      <c r="Q41" s="298" t="s">
        <v>350</v>
      </c>
      <c r="R41" s="298" t="s">
        <v>365</v>
      </c>
      <c r="S41" s="298" t="s">
        <v>374</v>
      </c>
      <c r="T41" s="262"/>
      <c r="U41" s="272" t="s">
        <v>397</v>
      </c>
      <c r="V41" s="41"/>
      <c r="W41" s="274"/>
      <c r="X41" s="264"/>
      <c r="Y41" s="264"/>
      <c r="Z41" s="257"/>
      <c r="AA41" s="257"/>
      <c r="AB41" s="257"/>
      <c r="AC41" s="264"/>
      <c r="AD41" s="257"/>
      <c r="AE41" s="257"/>
      <c r="AF41" s="257"/>
      <c r="AG41" s="264"/>
      <c r="AH41" s="259"/>
      <c r="AI41" s="279" t="s">
        <v>414</v>
      </c>
      <c r="AJ41" s="257"/>
      <c r="AK41" s="257"/>
      <c r="AL41" s="277">
        <v>114</v>
      </c>
      <c r="AM41" s="277">
        <v>21</v>
      </c>
      <c r="AN41" s="277">
        <v>85</v>
      </c>
      <c r="AO41" s="257"/>
      <c r="AP41" s="257"/>
      <c r="AQ41" s="263"/>
      <c r="AR41" s="25"/>
      <c r="AS41" s="25"/>
    </row>
    <row r="42" spans="1:53" ht="15" customHeight="1" x14ac:dyDescent="0.2">
      <c r="A42" s="2"/>
      <c r="B42" s="255">
        <v>1997</v>
      </c>
      <c r="C42" s="256" t="s">
        <v>95</v>
      </c>
      <c r="D42" s="257" t="s">
        <v>91</v>
      </c>
      <c r="E42" s="256"/>
      <c r="F42" s="256">
        <v>22</v>
      </c>
      <c r="G42" s="256">
        <v>28</v>
      </c>
      <c r="H42" s="258">
        <f t="shared" si="0"/>
        <v>0.32142857142857145</v>
      </c>
      <c r="I42" s="258">
        <f t="shared" si="1"/>
        <v>1.0714285714285714</v>
      </c>
      <c r="J42" s="258">
        <f t="shared" si="2"/>
        <v>1.3928571428571428</v>
      </c>
      <c r="K42" s="259">
        <f t="shared" si="3"/>
        <v>5.75</v>
      </c>
      <c r="L42" s="41"/>
      <c r="M42" s="260" t="s">
        <v>259</v>
      </c>
      <c r="N42" s="256"/>
      <c r="O42" s="256"/>
      <c r="P42" s="298" t="s">
        <v>388</v>
      </c>
      <c r="Q42" s="298" t="s">
        <v>351</v>
      </c>
      <c r="R42" s="298" t="s">
        <v>366</v>
      </c>
      <c r="S42" s="298" t="s">
        <v>375</v>
      </c>
      <c r="T42" s="262"/>
      <c r="U42" s="272" t="s">
        <v>398</v>
      </c>
      <c r="V42" s="41"/>
      <c r="W42" s="274" t="s">
        <v>286</v>
      </c>
      <c r="X42" s="264"/>
      <c r="Y42" s="264"/>
      <c r="Z42" s="257"/>
      <c r="AA42" s="257"/>
      <c r="AB42" s="257"/>
      <c r="AC42" s="264"/>
      <c r="AD42" s="257"/>
      <c r="AE42" s="257"/>
      <c r="AF42" s="257"/>
      <c r="AG42" s="264"/>
      <c r="AH42" s="272"/>
      <c r="AI42" s="279" t="s">
        <v>407</v>
      </c>
      <c r="AJ42" s="257"/>
      <c r="AK42" s="257"/>
      <c r="AL42" s="277"/>
      <c r="AM42" s="306">
        <f>PRODUCT(AM41/AL41)</f>
        <v>0.18421052631578946</v>
      </c>
      <c r="AN42" s="306">
        <f>PRODUCT(AN41/AL41)</f>
        <v>0.74561403508771928</v>
      </c>
      <c r="AO42" s="257"/>
      <c r="AP42" s="257"/>
      <c r="AQ42" s="263"/>
      <c r="AR42" s="25"/>
      <c r="AS42" s="25"/>
    </row>
    <row r="43" spans="1:53" ht="15" customHeight="1" x14ac:dyDescent="0.2">
      <c r="A43" s="2"/>
      <c r="B43" s="255">
        <v>1998</v>
      </c>
      <c r="C43" s="256" t="s">
        <v>92</v>
      </c>
      <c r="D43" s="257" t="s">
        <v>56</v>
      </c>
      <c r="E43" s="256"/>
      <c r="F43" s="256">
        <v>23</v>
      </c>
      <c r="G43" s="256">
        <v>28</v>
      </c>
      <c r="H43" s="258">
        <f t="shared" si="0"/>
        <v>0.2857142857142857</v>
      </c>
      <c r="I43" s="258">
        <f t="shared" si="1"/>
        <v>1.3214285714285714</v>
      </c>
      <c r="J43" s="258">
        <f t="shared" si="2"/>
        <v>1.6071428571428572</v>
      </c>
      <c r="K43" s="259">
        <f t="shared" si="3"/>
        <v>5.1071428571428568</v>
      </c>
      <c r="L43" s="41"/>
      <c r="M43" s="260" t="s">
        <v>261</v>
      </c>
      <c r="N43" s="256"/>
      <c r="O43" s="256"/>
      <c r="P43" s="298" t="s">
        <v>389</v>
      </c>
      <c r="Q43" s="298" t="s">
        <v>352</v>
      </c>
      <c r="R43" s="298" t="s">
        <v>303</v>
      </c>
      <c r="S43" s="298" t="s">
        <v>376</v>
      </c>
      <c r="T43" s="262"/>
      <c r="U43" s="272" t="s">
        <v>399</v>
      </c>
      <c r="V43" s="41"/>
      <c r="W43" s="274" t="s">
        <v>337</v>
      </c>
      <c r="X43" s="264"/>
      <c r="Y43" s="295" t="s">
        <v>343</v>
      </c>
      <c r="Z43" s="292"/>
      <c r="AA43" s="292"/>
      <c r="AB43" s="292"/>
      <c r="AC43" s="292"/>
      <c r="AD43" s="292"/>
      <c r="AE43" s="292"/>
      <c r="AF43" s="292"/>
      <c r="AG43" s="295" t="s">
        <v>340</v>
      </c>
      <c r="AH43" s="259">
        <v>1.0928961748633881</v>
      </c>
      <c r="AI43" s="279"/>
      <c r="AJ43" s="257"/>
      <c r="AK43" s="257"/>
      <c r="AL43" s="277"/>
      <c r="AM43" s="277"/>
      <c r="AN43" s="277"/>
      <c r="AO43" s="257"/>
      <c r="AP43" s="257"/>
      <c r="AQ43" s="263"/>
      <c r="AR43" s="25"/>
      <c r="AS43" s="25"/>
    </row>
    <row r="44" spans="1:53" ht="15" customHeight="1" x14ac:dyDescent="0.2">
      <c r="A44" s="2"/>
      <c r="B44" s="255">
        <v>1999</v>
      </c>
      <c r="C44" s="256" t="s">
        <v>96</v>
      </c>
      <c r="D44" s="257" t="s">
        <v>56</v>
      </c>
      <c r="E44" s="256"/>
      <c r="F44" s="256">
        <v>24</v>
      </c>
      <c r="G44" s="256">
        <v>28</v>
      </c>
      <c r="H44" s="258">
        <f t="shared" si="0"/>
        <v>0.4642857142857143</v>
      </c>
      <c r="I44" s="258">
        <f t="shared" si="1"/>
        <v>0.8571428571428571</v>
      </c>
      <c r="J44" s="258">
        <f t="shared" si="2"/>
        <v>1.3214285714285714</v>
      </c>
      <c r="K44" s="259">
        <f t="shared" si="3"/>
        <v>4.0714285714285712</v>
      </c>
      <c r="L44" s="41"/>
      <c r="M44" s="260" t="s">
        <v>263</v>
      </c>
      <c r="N44" s="256"/>
      <c r="O44" s="256"/>
      <c r="P44" s="298" t="s">
        <v>390</v>
      </c>
      <c r="Q44" s="298" t="s">
        <v>353</v>
      </c>
      <c r="R44" s="298" t="s">
        <v>367</v>
      </c>
      <c r="S44" s="298" t="s">
        <v>377</v>
      </c>
      <c r="T44" s="262"/>
      <c r="U44" s="272" t="s">
        <v>400</v>
      </c>
      <c r="V44" s="41"/>
      <c r="W44" s="274" t="s">
        <v>249</v>
      </c>
      <c r="X44" s="264"/>
      <c r="Y44" s="294" t="s">
        <v>344</v>
      </c>
      <c r="Z44" s="296"/>
      <c r="AA44" s="296"/>
      <c r="AB44" s="296"/>
      <c r="AC44" s="296"/>
      <c r="AD44" s="296"/>
      <c r="AE44" s="296"/>
      <c r="AF44" s="296"/>
      <c r="AG44" s="297" t="s">
        <v>325</v>
      </c>
      <c r="AH44" s="259">
        <v>1.0676156583629892</v>
      </c>
      <c r="AI44" s="279" t="s">
        <v>7</v>
      </c>
      <c r="AJ44" s="257"/>
      <c r="AK44" s="257"/>
      <c r="AL44" s="277">
        <f>PRODUCT(AL38+AL41)</f>
        <v>361</v>
      </c>
      <c r="AM44" s="277">
        <f>PRODUCT(AM38+AM41)</f>
        <v>75</v>
      </c>
      <c r="AN44" s="277">
        <f>PRODUCT(AN38+AN41)</f>
        <v>409</v>
      </c>
      <c r="AO44" s="257"/>
      <c r="AP44" s="257"/>
      <c r="AQ44" s="263"/>
      <c r="AR44" s="25"/>
      <c r="AS44" s="25"/>
    </row>
    <row r="45" spans="1:53" ht="15" customHeight="1" x14ac:dyDescent="0.2">
      <c r="A45" s="2"/>
      <c r="B45" s="255">
        <v>2000</v>
      </c>
      <c r="C45" s="256" t="s">
        <v>97</v>
      </c>
      <c r="D45" s="257" t="s">
        <v>56</v>
      </c>
      <c r="E45" s="256"/>
      <c r="F45" s="256">
        <v>25</v>
      </c>
      <c r="G45" s="256">
        <v>28</v>
      </c>
      <c r="H45" s="258">
        <f t="shared" si="0"/>
        <v>0.14285714285714285</v>
      </c>
      <c r="I45" s="299">
        <f t="shared" si="1"/>
        <v>1.7857142857142858</v>
      </c>
      <c r="J45" s="299">
        <f t="shared" si="2"/>
        <v>1.9285714285714286</v>
      </c>
      <c r="K45" s="300">
        <f t="shared" si="3"/>
        <v>6.0714285714285712</v>
      </c>
      <c r="L45" s="41"/>
      <c r="M45" s="260" t="s">
        <v>266</v>
      </c>
      <c r="N45" s="256"/>
      <c r="O45" s="256"/>
      <c r="P45" s="298" t="s">
        <v>391</v>
      </c>
      <c r="Q45" s="298" t="s">
        <v>354</v>
      </c>
      <c r="R45" s="298" t="s">
        <v>368</v>
      </c>
      <c r="S45" s="298" t="s">
        <v>378</v>
      </c>
      <c r="T45" s="262"/>
      <c r="U45" s="272" t="s">
        <v>401</v>
      </c>
      <c r="V45" s="41"/>
      <c r="W45" s="274" t="s">
        <v>252</v>
      </c>
      <c r="X45" s="264"/>
      <c r="Y45" s="294" t="s">
        <v>345</v>
      </c>
      <c r="Z45" s="292"/>
      <c r="AA45" s="292"/>
      <c r="AB45" s="292"/>
      <c r="AC45" s="292"/>
      <c r="AD45" s="292"/>
      <c r="AE45" s="292"/>
      <c r="AF45" s="292"/>
      <c r="AG45" s="295" t="s">
        <v>326</v>
      </c>
      <c r="AH45" s="259">
        <v>1.1494252873563218</v>
      </c>
      <c r="AI45" s="279" t="s">
        <v>407</v>
      </c>
      <c r="AJ45" s="257"/>
      <c r="AK45" s="257"/>
      <c r="AL45" s="277"/>
      <c r="AM45" s="306">
        <f>PRODUCT(AM44/AL44)</f>
        <v>0.2077562326869806</v>
      </c>
      <c r="AN45" s="306">
        <f>PRODUCT(AN44/AL44)</f>
        <v>1.1329639889196677</v>
      </c>
      <c r="AO45" s="257"/>
      <c r="AP45" s="257"/>
      <c r="AQ45" s="263"/>
      <c r="AR45" s="25"/>
      <c r="AS45" s="25"/>
    </row>
    <row r="46" spans="1:53" ht="15" customHeight="1" x14ac:dyDescent="0.2">
      <c r="A46" s="2"/>
      <c r="B46" s="255">
        <v>2001</v>
      </c>
      <c r="C46" s="256" t="s">
        <v>85</v>
      </c>
      <c r="D46" s="257" t="s">
        <v>56</v>
      </c>
      <c r="E46" s="256"/>
      <c r="F46" s="256">
        <v>26</v>
      </c>
      <c r="G46" s="256">
        <v>26</v>
      </c>
      <c r="H46" s="258">
        <f t="shared" si="0"/>
        <v>0.15384615384615385</v>
      </c>
      <c r="I46" s="258">
        <f t="shared" si="1"/>
        <v>1.5384615384615385</v>
      </c>
      <c r="J46" s="258">
        <f t="shared" si="2"/>
        <v>1.6923076923076923</v>
      </c>
      <c r="K46" s="259">
        <f t="shared" si="3"/>
        <v>5.3461538461538458</v>
      </c>
      <c r="L46" s="41"/>
      <c r="M46" s="260" t="s">
        <v>269</v>
      </c>
      <c r="N46" s="256"/>
      <c r="O46" s="256"/>
      <c r="P46" s="298" t="s">
        <v>392</v>
      </c>
      <c r="Q46" s="298" t="s">
        <v>355</v>
      </c>
      <c r="R46" s="298" t="s">
        <v>369</v>
      </c>
      <c r="S46" s="298" t="s">
        <v>308</v>
      </c>
      <c r="T46" s="262"/>
      <c r="U46" s="272" t="s">
        <v>402</v>
      </c>
      <c r="V46" s="41"/>
      <c r="W46" s="260"/>
      <c r="X46" s="264"/>
      <c r="Y46" s="257"/>
      <c r="Z46" s="257"/>
      <c r="AA46" s="257"/>
      <c r="AB46" s="257"/>
      <c r="AC46" s="264"/>
      <c r="AD46" s="257"/>
      <c r="AE46" s="257"/>
      <c r="AF46" s="257"/>
      <c r="AG46" s="264"/>
      <c r="AH46" s="272"/>
      <c r="AI46" s="279"/>
      <c r="AJ46" s="257"/>
      <c r="AK46" s="257"/>
      <c r="AL46" s="257"/>
      <c r="AM46" s="264"/>
      <c r="AN46" s="257"/>
      <c r="AO46" s="257"/>
      <c r="AP46" s="257"/>
      <c r="AQ46" s="263"/>
      <c r="AR46" s="25"/>
      <c r="AS46" s="25"/>
    </row>
    <row r="47" spans="1:53" ht="15" customHeight="1" x14ac:dyDescent="0.2">
      <c r="A47" s="2"/>
      <c r="B47" s="255">
        <v>2002</v>
      </c>
      <c r="C47" s="256" t="s">
        <v>85</v>
      </c>
      <c r="D47" s="257" t="s">
        <v>56</v>
      </c>
      <c r="E47" s="256"/>
      <c r="F47" s="256">
        <v>28</v>
      </c>
      <c r="G47" s="256">
        <v>28</v>
      </c>
      <c r="H47" s="258">
        <f t="shared" si="0"/>
        <v>0.14285714285714285</v>
      </c>
      <c r="I47" s="258">
        <f t="shared" si="1"/>
        <v>1.25</v>
      </c>
      <c r="J47" s="258">
        <f t="shared" si="2"/>
        <v>1.3928571428571428</v>
      </c>
      <c r="K47" s="259">
        <f t="shared" si="3"/>
        <v>4.2857142857142856</v>
      </c>
      <c r="L47" s="41"/>
      <c r="M47" s="260" t="s">
        <v>273</v>
      </c>
      <c r="N47" s="256"/>
      <c r="O47" s="256"/>
      <c r="P47" s="298" t="s">
        <v>393</v>
      </c>
      <c r="Q47" s="298" t="s">
        <v>356</v>
      </c>
      <c r="R47" s="298" t="s">
        <v>370</v>
      </c>
      <c r="S47" s="298" t="s">
        <v>379</v>
      </c>
      <c r="T47" s="262"/>
      <c r="U47" s="272" t="s">
        <v>383</v>
      </c>
      <c r="V47" s="41"/>
      <c r="W47" s="260" t="s">
        <v>290</v>
      </c>
      <c r="X47" s="264"/>
      <c r="Y47" s="257"/>
      <c r="Z47" s="257"/>
      <c r="AA47" s="257"/>
      <c r="AB47" s="257"/>
      <c r="AC47" s="257"/>
      <c r="AD47" s="257"/>
      <c r="AE47" s="257"/>
      <c r="AF47" s="275"/>
      <c r="AG47" s="257"/>
      <c r="AH47" s="266"/>
      <c r="AI47" s="304" t="s">
        <v>409</v>
      </c>
      <c r="AJ47" s="68"/>
      <c r="AK47" s="68"/>
      <c r="AL47" s="305" t="s">
        <v>410</v>
      </c>
      <c r="AM47" s="305" t="s">
        <v>411</v>
      </c>
      <c r="AN47" s="305" t="s">
        <v>412</v>
      </c>
      <c r="AO47" s="305"/>
      <c r="AP47" s="253"/>
      <c r="AQ47" s="99"/>
      <c r="AR47" s="25"/>
      <c r="AS47" s="25"/>
    </row>
    <row r="48" spans="1:53" ht="15" customHeight="1" x14ac:dyDescent="0.2">
      <c r="A48" s="2"/>
      <c r="B48" s="255">
        <v>2003</v>
      </c>
      <c r="C48" s="256" t="s">
        <v>85</v>
      </c>
      <c r="D48" s="257" t="s">
        <v>56</v>
      </c>
      <c r="E48" s="256"/>
      <c r="F48" s="256">
        <v>29</v>
      </c>
      <c r="G48" s="256">
        <v>25</v>
      </c>
      <c r="H48" s="258">
        <f t="shared" si="0"/>
        <v>0</v>
      </c>
      <c r="I48" s="258">
        <f t="shared" si="1"/>
        <v>1</v>
      </c>
      <c r="J48" s="258">
        <f t="shared" si="2"/>
        <v>1</v>
      </c>
      <c r="K48" s="259">
        <f t="shared" si="3"/>
        <v>5.24</v>
      </c>
      <c r="L48" s="41"/>
      <c r="M48" s="260" t="s">
        <v>275</v>
      </c>
      <c r="N48" s="256"/>
      <c r="O48" s="256"/>
      <c r="P48" s="298" t="s">
        <v>382</v>
      </c>
      <c r="Q48" s="298" t="s">
        <v>357</v>
      </c>
      <c r="R48" s="298" t="s">
        <v>371</v>
      </c>
      <c r="S48" s="298" t="s">
        <v>380</v>
      </c>
      <c r="T48" s="262"/>
      <c r="U48" s="272" t="s">
        <v>403</v>
      </c>
      <c r="V48" s="41"/>
      <c r="W48" s="260">
        <v>1000</v>
      </c>
      <c r="X48" s="264"/>
      <c r="Y48" s="292" t="s">
        <v>346</v>
      </c>
      <c r="Z48" s="292"/>
      <c r="AA48" s="292"/>
      <c r="AB48" s="292"/>
      <c r="AC48" s="292"/>
      <c r="AD48" s="292"/>
      <c r="AE48" s="292"/>
      <c r="AF48" s="292"/>
      <c r="AG48" s="292" t="s">
        <v>341</v>
      </c>
      <c r="AH48" s="259">
        <v>4.716981132075472</v>
      </c>
      <c r="AI48" s="279" t="s">
        <v>408</v>
      </c>
      <c r="AJ48" s="257"/>
      <c r="AK48" s="257"/>
      <c r="AL48" s="306">
        <f>PRODUCT(AM39)</f>
        <v>0.21862348178137653</v>
      </c>
      <c r="AM48" s="306">
        <f>PRODUCT(AM67)</f>
        <v>0.22321428571428573</v>
      </c>
      <c r="AN48" s="306">
        <f>PRODUCT(AL48-AM48)</f>
        <v>-4.5908039329091987E-3</v>
      </c>
      <c r="AO48" s="277"/>
      <c r="AP48" s="257"/>
      <c r="AQ48" s="263"/>
      <c r="AR48" s="25"/>
      <c r="AS48" s="25"/>
    </row>
    <row r="49" spans="1:45" ht="15" customHeight="1" x14ac:dyDescent="0.2">
      <c r="A49" s="2"/>
      <c r="B49" s="255">
        <v>2004</v>
      </c>
      <c r="C49" s="256" t="s">
        <v>85</v>
      </c>
      <c r="D49" s="257" t="s">
        <v>56</v>
      </c>
      <c r="E49" s="256"/>
      <c r="F49" s="256">
        <v>30</v>
      </c>
      <c r="G49" s="256">
        <v>28</v>
      </c>
      <c r="H49" s="258">
        <f t="shared" si="0"/>
        <v>0.10714285714285714</v>
      </c>
      <c r="I49" s="258">
        <f t="shared" si="1"/>
        <v>1.6428571428571428</v>
      </c>
      <c r="J49" s="258">
        <f t="shared" si="2"/>
        <v>1.75</v>
      </c>
      <c r="K49" s="259">
        <f t="shared" si="3"/>
        <v>5.0714285714285712</v>
      </c>
      <c r="L49" s="41"/>
      <c r="M49" s="260" t="s">
        <v>278</v>
      </c>
      <c r="N49" s="256"/>
      <c r="O49" s="256"/>
      <c r="P49" s="298" t="s">
        <v>300</v>
      </c>
      <c r="Q49" s="298" t="s">
        <v>358</v>
      </c>
      <c r="R49" s="298" t="s">
        <v>301</v>
      </c>
      <c r="S49" s="298" t="s">
        <v>381</v>
      </c>
      <c r="T49" s="262"/>
      <c r="U49" s="272" t="s">
        <v>404</v>
      </c>
      <c r="V49" s="41"/>
      <c r="W49" s="260"/>
      <c r="X49" s="264"/>
      <c r="Y49" s="257"/>
      <c r="Z49" s="257"/>
      <c r="AA49" s="257"/>
      <c r="AB49" s="257"/>
      <c r="AC49" s="257"/>
      <c r="AD49" s="257"/>
      <c r="AE49" s="257"/>
      <c r="AF49" s="275"/>
      <c r="AG49" s="257"/>
      <c r="AH49" s="266"/>
      <c r="AI49" s="279" t="s">
        <v>414</v>
      </c>
      <c r="AJ49" s="257"/>
      <c r="AK49" s="257"/>
      <c r="AL49" s="306">
        <f>PRODUCT(AM42)</f>
        <v>0.18421052631578946</v>
      </c>
      <c r="AM49" s="306">
        <f>PRODUCT(AM70)</f>
        <v>0.375</v>
      </c>
      <c r="AN49" s="306">
        <f t="shared" ref="AN49:AN50" si="4">PRODUCT(AL49-AM49)</f>
        <v>-0.19078947368421054</v>
      </c>
      <c r="AO49" s="277"/>
      <c r="AP49" s="257"/>
      <c r="AQ49" s="263"/>
      <c r="AR49" s="25"/>
      <c r="AS49" s="25"/>
    </row>
    <row r="50" spans="1:45" ht="15" customHeight="1" x14ac:dyDescent="0.2">
      <c r="A50" s="2"/>
      <c r="B50" s="255">
        <v>2005</v>
      </c>
      <c r="C50" s="256" t="s">
        <v>100</v>
      </c>
      <c r="D50" s="257" t="s">
        <v>56</v>
      </c>
      <c r="E50" s="256"/>
      <c r="F50" s="256">
        <v>31</v>
      </c>
      <c r="G50" s="256">
        <v>24</v>
      </c>
      <c r="H50" s="258">
        <f t="shared" si="0"/>
        <v>0.16666666666666666</v>
      </c>
      <c r="I50" s="258">
        <f t="shared" si="1"/>
        <v>1.2083333333333333</v>
      </c>
      <c r="J50" s="258">
        <f t="shared" si="2"/>
        <v>1.375</v>
      </c>
      <c r="K50" s="259">
        <f t="shared" si="3"/>
        <v>4.75</v>
      </c>
      <c r="L50" s="41"/>
      <c r="M50" s="260" t="s">
        <v>280</v>
      </c>
      <c r="N50" s="256"/>
      <c r="O50" s="256"/>
      <c r="P50" s="298" t="s">
        <v>240</v>
      </c>
      <c r="Q50" s="298" t="s">
        <v>359</v>
      </c>
      <c r="R50" s="298" t="s">
        <v>271</v>
      </c>
      <c r="S50" s="298" t="s">
        <v>382</v>
      </c>
      <c r="T50" s="262"/>
      <c r="U50" s="272" t="s">
        <v>405</v>
      </c>
      <c r="V50" s="41"/>
      <c r="W50" s="260"/>
      <c r="X50" s="264"/>
      <c r="Y50" s="257"/>
      <c r="Z50" s="257"/>
      <c r="AA50" s="257"/>
      <c r="AB50" s="257"/>
      <c r="AC50" s="257"/>
      <c r="AD50" s="257"/>
      <c r="AE50" s="257"/>
      <c r="AF50" s="275"/>
      <c r="AG50" s="257"/>
      <c r="AH50" s="266"/>
      <c r="AI50" s="279" t="s">
        <v>7</v>
      </c>
      <c r="AJ50" s="257"/>
      <c r="AK50" s="257"/>
      <c r="AL50" s="306">
        <f>PRODUCT(AM45)</f>
        <v>0.2077562326869806</v>
      </c>
      <c r="AM50" s="306">
        <f>PRODUCT(AM73)</f>
        <v>0.23333333333333334</v>
      </c>
      <c r="AN50" s="306">
        <f t="shared" si="4"/>
        <v>-2.5577100646352741E-2</v>
      </c>
      <c r="AO50" s="277"/>
      <c r="AP50" s="257"/>
      <c r="AQ50" s="263"/>
      <c r="AR50" s="25"/>
      <c r="AS50" s="25"/>
    </row>
    <row r="51" spans="1:45" ht="15" customHeight="1" x14ac:dyDescent="0.2">
      <c r="A51" s="2"/>
      <c r="B51" s="255">
        <v>2006</v>
      </c>
      <c r="C51" s="256" t="s">
        <v>85</v>
      </c>
      <c r="D51" s="257" t="s">
        <v>56</v>
      </c>
      <c r="E51" s="256"/>
      <c r="F51" s="256">
        <v>32</v>
      </c>
      <c r="G51" s="256">
        <v>27</v>
      </c>
      <c r="H51" s="299">
        <f>PRODUCT((F19+G19)/E19)</f>
        <v>0.51851851851851849</v>
      </c>
      <c r="I51" s="258">
        <f t="shared" si="1"/>
        <v>1.2592592592592593</v>
      </c>
      <c r="J51" s="258">
        <f t="shared" si="2"/>
        <v>1.7777777777777777</v>
      </c>
      <c r="K51" s="259">
        <f t="shared" si="3"/>
        <v>5.2962962962962967</v>
      </c>
      <c r="L51" s="41"/>
      <c r="M51" s="260" t="s">
        <v>282</v>
      </c>
      <c r="N51" s="256"/>
      <c r="O51" s="256"/>
      <c r="P51" s="298" t="s">
        <v>239</v>
      </c>
      <c r="Q51" s="6" t="s">
        <v>360</v>
      </c>
      <c r="R51" s="6" t="s">
        <v>216</v>
      </c>
      <c r="S51" s="6" t="s">
        <v>383</v>
      </c>
      <c r="T51" s="303"/>
      <c r="U51" s="302" t="s">
        <v>319</v>
      </c>
      <c r="V51" s="41"/>
      <c r="W51" s="260"/>
      <c r="X51" s="264"/>
      <c r="Y51" s="257"/>
      <c r="Z51" s="257"/>
      <c r="AA51" s="257"/>
      <c r="AB51" s="257"/>
      <c r="AC51" s="257"/>
      <c r="AD51" s="257"/>
      <c r="AE51" s="257"/>
      <c r="AF51" s="275"/>
      <c r="AG51" s="257"/>
      <c r="AH51" s="266"/>
      <c r="AI51" s="307"/>
      <c r="AJ51" s="257"/>
      <c r="AK51" s="257"/>
      <c r="AL51" s="257"/>
      <c r="AM51" s="277"/>
      <c r="AN51" s="277"/>
      <c r="AO51" s="277"/>
      <c r="AP51" s="257"/>
      <c r="AQ51" s="263"/>
      <c r="AR51" s="25"/>
      <c r="AS51" s="25"/>
    </row>
    <row r="52" spans="1:45" ht="15" customHeight="1" x14ac:dyDescent="0.2">
      <c r="A52" s="2"/>
      <c r="B52" s="255">
        <v>2007</v>
      </c>
      <c r="C52" s="256" t="s">
        <v>97</v>
      </c>
      <c r="D52" s="257" t="s">
        <v>56</v>
      </c>
      <c r="E52" s="256"/>
      <c r="F52" s="256">
        <v>33</v>
      </c>
      <c r="G52" s="256">
        <v>5</v>
      </c>
      <c r="H52" s="258">
        <f t="shared" si="0"/>
        <v>0</v>
      </c>
      <c r="I52" s="258">
        <f t="shared" si="1"/>
        <v>0.8</v>
      </c>
      <c r="J52" s="258">
        <f t="shared" si="2"/>
        <v>0.8</v>
      </c>
      <c r="K52" s="259">
        <f t="shared" si="3"/>
        <v>3.4</v>
      </c>
      <c r="L52" s="41"/>
      <c r="M52" s="260" t="s">
        <v>284</v>
      </c>
      <c r="N52" s="256"/>
      <c r="O52" s="256"/>
      <c r="P52" s="6" t="s">
        <v>272</v>
      </c>
      <c r="Q52" s="298" t="s">
        <v>361</v>
      </c>
      <c r="R52" s="298" t="s">
        <v>215</v>
      </c>
      <c r="S52" s="298" t="s">
        <v>384</v>
      </c>
      <c r="T52" s="262"/>
      <c r="U52" s="272" t="s">
        <v>319</v>
      </c>
      <c r="V52" s="41"/>
      <c r="W52" s="260"/>
      <c r="X52" s="264"/>
      <c r="Y52" s="257"/>
      <c r="Z52" s="257"/>
      <c r="AA52" s="257"/>
      <c r="AB52" s="257"/>
      <c r="AC52" s="257"/>
      <c r="AD52" s="257"/>
      <c r="AE52" s="257"/>
      <c r="AF52" s="275"/>
      <c r="AG52" s="257"/>
      <c r="AH52" s="266"/>
      <c r="AI52" s="304" t="s">
        <v>413</v>
      </c>
      <c r="AJ52" s="68"/>
      <c r="AK52" s="68"/>
      <c r="AL52" s="305" t="s">
        <v>410</v>
      </c>
      <c r="AM52" s="305" t="s">
        <v>411</v>
      </c>
      <c r="AN52" s="305" t="s">
        <v>412</v>
      </c>
      <c r="AO52" s="305"/>
      <c r="AP52" s="253"/>
      <c r="AQ52" s="99"/>
      <c r="AR52" s="25"/>
      <c r="AS52" s="25"/>
    </row>
    <row r="53" spans="1:45" ht="15" customHeight="1" x14ac:dyDescent="0.2">
      <c r="A53" s="2"/>
      <c r="B53" s="255"/>
      <c r="C53" s="256"/>
      <c r="D53" s="257"/>
      <c r="E53" s="256"/>
      <c r="F53" s="256"/>
      <c r="G53" s="256"/>
      <c r="H53" s="258"/>
      <c r="I53" s="258"/>
      <c r="J53" s="258"/>
      <c r="K53" s="259"/>
      <c r="L53" s="41"/>
      <c r="M53" s="260"/>
      <c r="N53" s="256"/>
      <c r="O53" s="256"/>
      <c r="P53" s="298"/>
      <c r="Q53" s="298"/>
      <c r="R53" s="298"/>
      <c r="S53" s="298"/>
      <c r="T53" s="262"/>
      <c r="U53" s="272"/>
      <c r="V53" s="41"/>
      <c r="W53" s="260"/>
      <c r="X53" s="264"/>
      <c r="Y53" s="257"/>
      <c r="Z53" s="257"/>
      <c r="AA53" s="257"/>
      <c r="AB53" s="257"/>
      <c r="AC53" s="257"/>
      <c r="AD53" s="257"/>
      <c r="AE53" s="257"/>
      <c r="AF53" s="275"/>
      <c r="AG53" s="257"/>
      <c r="AH53" s="266"/>
      <c r="AI53" s="279" t="s">
        <v>408</v>
      </c>
      <c r="AJ53" s="257"/>
      <c r="AK53" s="257"/>
      <c r="AL53" s="306">
        <f>PRODUCT(AN39)</f>
        <v>1.3117408906882591</v>
      </c>
      <c r="AM53" s="306">
        <f>PRODUCT(AN67)</f>
        <v>1.0714285714285714</v>
      </c>
      <c r="AN53" s="306">
        <f>PRODUCT(AL53-AM53)</f>
        <v>0.24031231925968766</v>
      </c>
      <c r="AO53" s="277"/>
      <c r="AP53" s="257"/>
      <c r="AQ53" s="263"/>
      <c r="AR53" s="25"/>
      <c r="AS53" s="25"/>
    </row>
    <row r="54" spans="1:45" ht="15" customHeight="1" x14ac:dyDescent="0.2">
      <c r="A54" s="2"/>
      <c r="B54" s="255"/>
      <c r="C54" s="256"/>
      <c r="D54" s="257"/>
      <c r="E54" s="256"/>
      <c r="F54" s="256"/>
      <c r="G54" s="256"/>
      <c r="H54" s="258"/>
      <c r="I54" s="258"/>
      <c r="J54" s="258"/>
      <c r="K54" s="259"/>
      <c r="L54" s="41"/>
      <c r="M54" s="260"/>
      <c r="N54" s="256"/>
      <c r="O54" s="256"/>
      <c r="P54" s="298"/>
      <c r="Q54" s="298"/>
      <c r="R54" s="298"/>
      <c r="S54" s="298"/>
      <c r="T54" s="262"/>
      <c r="U54" s="272"/>
      <c r="V54" s="41"/>
      <c r="W54" s="260"/>
      <c r="X54" s="264"/>
      <c r="Y54" s="257"/>
      <c r="Z54" s="257"/>
      <c r="AA54" s="257"/>
      <c r="AB54" s="257"/>
      <c r="AC54" s="257"/>
      <c r="AD54" s="257"/>
      <c r="AE54" s="257"/>
      <c r="AF54" s="275"/>
      <c r="AG54" s="257"/>
      <c r="AH54" s="266"/>
      <c r="AI54" s="279" t="s">
        <v>414</v>
      </c>
      <c r="AJ54" s="257"/>
      <c r="AK54" s="257"/>
      <c r="AL54" s="306">
        <f>PRODUCT(AN42)</f>
        <v>0.74561403508771928</v>
      </c>
      <c r="AM54" s="306">
        <f>PRODUCT(AN70)</f>
        <v>0.75</v>
      </c>
      <c r="AN54" s="306">
        <f t="shared" ref="AN54:AN55" si="5">PRODUCT(AL54-AM54)</f>
        <v>-4.3859649122807154E-3</v>
      </c>
      <c r="AO54" s="277"/>
      <c r="AP54" s="257"/>
      <c r="AQ54" s="263"/>
      <c r="AR54" s="25"/>
      <c r="AS54" s="25"/>
    </row>
    <row r="55" spans="1:45" ht="15" customHeight="1" x14ac:dyDescent="0.2">
      <c r="A55" s="2"/>
      <c r="B55" s="251" t="s">
        <v>415</v>
      </c>
      <c r="C55" s="252"/>
      <c r="D55" s="253"/>
      <c r="E55" s="252"/>
      <c r="F55" s="252"/>
      <c r="G55" s="252"/>
      <c r="H55" s="308"/>
      <c r="I55" s="308"/>
      <c r="J55" s="308"/>
      <c r="K55" s="309"/>
      <c r="L55" s="41"/>
      <c r="M55" s="251" t="s">
        <v>416</v>
      </c>
      <c r="N55" s="252"/>
      <c r="O55" s="253"/>
      <c r="P55" s="252"/>
      <c r="Q55" s="252"/>
      <c r="R55" s="252"/>
      <c r="S55" s="308"/>
      <c r="T55" s="308"/>
      <c r="U55" s="309"/>
      <c r="V55" s="41"/>
      <c r="W55" s="260"/>
      <c r="X55" s="264"/>
      <c r="Y55" s="257"/>
      <c r="Z55" s="257"/>
      <c r="AA55" s="257"/>
      <c r="AB55" s="257"/>
      <c r="AC55" s="257"/>
      <c r="AD55" s="257"/>
      <c r="AE55" s="257"/>
      <c r="AF55" s="275"/>
      <c r="AG55" s="257"/>
      <c r="AH55" s="266"/>
      <c r="AI55" s="279" t="s">
        <v>7</v>
      </c>
      <c r="AJ55" s="257"/>
      <c r="AK55" s="257"/>
      <c r="AL55" s="306">
        <f>PRODUCT(AN45)</f>
        <v>1.1329639889196677</v>
      </c>
      <c r="AM55" s="306">
        <f>PRODUCT(AN73)</f>
        <v>1.05</v>
      </c>
      <c r="AN55" s="306">
        <f t="shared" si="5"/>
        <v>8.2963988919667608E-2</v>
      </c>
      <c r="AO55" s="277"/>
      <c r="AP55" s="257"/>
      <c r="AQ55" s="263"/>
      <c r="AR55" s="25"/>
      <c r="AS55" s="25"/>
    </row>
    <row r="56" spans="1:45" ht="15" customHeight="1" x14ac:dyDescent="0.2">
      <c r="A56" s="2"/>
      <c r="B56" s="260">
        <v>4420</v>
      </c>
      <c r="C56" s="264" t="s">
        <v>418</v>
      </c>
      <c r="D56" s="257"/>
      <c r="E56" s="256"/>
      <c r="F56" s="256"/>
      <c r="G56" s="256"/>
      <c r="H56" s="258"/>
      <c r="I56" s="258"/>
      <c r="J56" s="258"/>
      <c r="K56" s="259"/>
      <c r="L56" s="41"/>
      <c r="M56" s="310">
        <v>5831</v>
      </c>
      <c r="N56" s="292" t="s">
        <v>425</v>
      </c>
      <c r="O56" s="256"/>
      <c r="P56" s="256"/>
      <c r="Q56" s="256"/>
      <c r="R56" s="256"/>
      <c r="S56" s="256"/>
      <c r="T56" s="258"/>
      <c r="U56" s="259"/>
      <c r="V56" s="41"/>
      <c r="W56" s="260"/>
      <c r="X56" s="264"/>
      <c r="Y56" s="257"/>
      <c r="Z56" s="257"/>
      <c r="AA56" s="257"/>
      <c r="AB56" s="257"/>
      <c r="AC56" s="257"/>
      <c r="AD56" s="257"/>
      <c r="AE56" s="257"/>
      <c r="AF56" s="275"/>
      <c r="AG56" s="257"/>
      <c r="AH56" s="266"/>
      <c r="AI56" s="257"/>
      <c r="AJ56" s="257"/>
      <c r="AK56" s="257"/>
      <c r="AL56" s="306"/>
      <c r="AM56" s="306"/>
      <c r="AN56" s="306"/>
      <c r="AO56" s="277"/>
      <c r="AP56" s="257"/>
      <c r="AQ56" s="263"/>
      <c r="AR56" s="25"/>
      <c r="AS56" s="25"/>
    </row>
    <row r="57" spans="1:45" ht="15" customHeight="1" x14ac:dyDescent="0.2">
      <c r="A57" s="2"/>
      <c r="B57" s="255"/>
      <c r="C57" s="256"/>
      <c r="D57" s="257"/>
      <c r="E57" s="256"/>
      <c r="F57" s="256"/>
      <c r="G57" s="256"/>
      <c r="H57" s="258"/>
      <c r="I57" s="258"/>
      <c r="J57" s="258"/>
      <c r="K57" s="259"/>
      <c r="L57" s="41"/>
      <c r="M57" s="260">
        <v>5320</v>
      </c>
      <c r="N57" s="264" t="s">
        <v>424</v>
      </c>
      <c r="O57" s="256"/>
      <c r="P57" s="256"/>
      <c r="Q57" s="256"/>
      <c r="R57" s="256"/>
      <c r="S57" s="256"/>
      <c r="T57" s="258"/>
      <c r="U57" s="259"/>
      <c r="V57" s="41"/>
      <c r="W57" s="260"/>
      <c r="X57" s="264"/>
      <c r="Y57" s="257"/>
      <c r="Z57" s="257"/>
      <c r="AA57" s="257"/>
      <c r="AB57" s="257"/>
      <c r="AC57" s="257"/>
      <c r="AD57" s="257"/>
      <c r="AE57" s="257"/>
      <c r="AF57" s="275"/>
      <c r="AG57" s="257"/>
      <c r="AH57" s="266"/>
      <c r="AI57" s="257"/>
      <c r="AJ57" s="257"/>
      <c r="AK57" s="257"/>
      <c r="AL57" s="306"/>
      <c r="AM57" s="306"/>
      <c r="AN57" s="306"/>
      <c r="AO57" s="277"/>
      <c r="AP57" s="257"/>
      <c r="AQ57" s="263"/>
      <c r="AR57" s="25"/>
      <c r="AS57" s="25"/>
    </row>
    <row r="58" spans="1:45" ht="15" customHeight="1" x14ac:dyDescent="0.2">
      <c r="A58" s="2"/>
      <c r="B58" s="251" t="s">
        <v>417</v>
      </c>
      <c r="C58" s="252"/>
      <c r="D58" s="253"/>
      <c r="E58" s="252"/>
      <c r="F58" s="252"/>
      <c r="G58" s="252"/>
      <c r="H58" s="308"/>
      <c r="I58" s="308"/>
      <c r="J58" s="308"/>
      <c r="K58" s="309"/>
      <c r="L58" s="41"/>
      <c r="M58" s="310">
        <v>5273</v>
      </c>
      <c r="N58" s="292" t="s">
        <v>423</v>
      </c>
      <c r="O58" s="256"/>
      <c r="P58" s="256"/>
      <c r="Q58" s="256"/>
      <c r="R58" s="256"/>
      <c r="S58" s="256"/>
      <c r="T58" s="258"/>
      <c r="U58" s="259"/>
      <c r="V58" s="41"/>
      <c r="W58" s="260"/>
      <c r="X58" s="264"/>
      <c r="Y58" s="257"/>
      <c r="Z58" s="257"/>
      <c r="AA58" s="257"/>
      <c r="AB58" s="257"/>
      <c r="AC58" s="257"/>
      <c r="AD58" s="257"/>
      <c r="AE58" s="257"/>
      <c r="AF58" s="275"/>
      <c r="AG58" s="257"/>
      <c r="AH58" s="266"/>
      <c r="AI58" s="257"/>
      <c r="AJ58" s="257"/>
      <c r="AK58" s="257"/>
      <c r="AL58" s="306"/>
      <c r="AM58" s="306"/>
      <c r="AN58" s="306"/>
      <c r="AO58" s="277"/>
      <c r="AP58" s="257"/>
      <c r="AQ58" s="263"/>
      <c r="AR58" s="25"/>
      <c r="AS58" s="25"/>
    </row>
    <row r="59" spans="1:45" ht="15" customHeight="1" x14ac:dyDescent="0.2">
      <c r="A59" s="2"/>
      <c r="B59" s="310">
        <v>5831</v>
      </c>
      <c r="C59" s="292" t="s">
        <v>426</v>
      </c>
      <c r="D59" s="257"/>
      <c r="E59" s="256"/>
      <c r="F59" s="256"/>
      <c r="G59" s="256"/>
      <c r="H59" s="258"/>
      <c r="I59" s="258"/>
      <c r="J59" s="258"/>
      <c r="K59" s="259"/>
      <c r="L59" s="41"/>
      <c r="M59" s="260"/>
      <c r="N59" s="256"/>
      <c r="O59" s="256"/>
      <c r="P59" s="298"/>
      <c r="Q59" s="298"/>
      <c r="R59" s="298"/>
      <c r="S59" s="298"/>
      <c r="T59" s="262"/>
      <c r="U59" s="272"/>
      <c r="V59" s="41"/>
      <c r="W59" s="260"/>
      <c r="X59" s="264"/>
      <c r="Y59" s="257"/>
      <c r="Z59" s="257"/>
      <c r="AA59" s="257"/>
      <c r="AB59" s="257"/>
      <c r="AC59" s="257"/>
      <c r="AD59" s="257"/>
      <c r="AE59" s="257"/>
      <c r="AF59" s="275"/>
      <c r="AG59" s="257"/>
      <c r="AH59" s="266"/>
      <c r="AI59" s="257"/>
      <c r="AJ59" s="257"/>
      <c r="AK59" s="257"/>
      <c r="AL59" s="306"/>
      <c r="AM59" s="306"/>
      <c r="AN59" s="306"/>
      <c r="AO59" s="277"/>
      <c r="AP59" s="257"/>
      <c r="AQ59" s="263"/>
      <c r="AR59" s="25"/>
      <c r="AS59" s="25"/>
    </row>
    <row r="60" spans="1:45" ht="15" customHeight="1" x14ac:dyDescent="0.2">
      <c r="A60" s="2"/>
      <c r="B60" s="310"/>
      <c r="C60" s="257"/>
      <c r="D60" s="257"/>
      <c r="E60" s="256"/>
      <c r="F60" s="256"/>
      <c r="G60" s="256"/>
      <c r="H60" s="258"/>
      <c r="I60" s="258"/>
      <c r="J60" s="258"/>
      <c r="K60" s="259"/>
      <c r="L60" s="41"/>
      <c r="M60" s="260"/>
      <c r="N60" s="256"/>
      <c r="O60" s="256"/>
      <c r="P60" s="298"/>
      <c r="Q60" s="298"/>
      <c r="R60" s="298"/>
      <c r="S60" s="298"/>
      <c r="T60" s="262"/>
      <c r="U60" s="272"/>
      <c r="V60" s="41"/>
      <c r="W60" s="260"/>
      <c r="X60" s="264"/>
      <c r="Y60" s="257"/>
      <c r="Z60" s="257"/>
      <c r="AA60" s="257"/>
      <c r="AB60" s="257"/>
      <c r="AC60" s="257"/>
      <c r="AD60" s="257"/>
      <c r="AE60" s="257"/>
      <c r="AF60" s="275"/>
      <c r="AG60" s="257"/>
      <c r="AH60" s="266"/>
      <c r="AI60" s="257"/>
      <c r="AJ60" s="257"/>
      <c r="AK60" s="257"/>
      <c r="AL60" s="306"/>
      <c r="AM60" s="306"/>
      <c r="AN60" s="306"/>
      <c r="AO60" s="277"/>
      <c r="AP60" s="257"/>
      <c r="AQ60" s="263"/>
      <c r="AR60" s="25"/>
      <c r="AS60" s="25"/>
    </row>
    <row r="61" spans="1:45" ht="15" customHeight="1" x14ac:dyDescent="0.2">
      <c r="A61" s="2"/>
      <c r="B61" s="311" t="s">
        <v>419</v>
      </c>
      <c r="C61" s="68" t="s">
        <v>420</v>
      </c>
      <c r="D61" s="68"/>
      <c r="E61" s="252" t="s">
        <v>3</v>
      </c>
      <c r="F61" s="252"/>
      <c r="G61" s="252" t="s">
        <v>421</v>
      </c>
      <c r="H61" s="308"/>
      <c r="I61" s="314" t="s">
        <v>427</v>
      </c>
      <c r="J61" s="308"/>
      <c r="K61" s="309"/>
      <c r="L61" s="41"/>
      <c r="M61" s="260"/>
      <c r="N61" s="256"/>
      <c r="O61" s="256"/>
      <c r="P61" s="298"/>
      <c r="Q61" s="298"/>
      <c r="R61" s="298"/>
      <c r="S61" s="298"/>
      <c r="T61" s="262"/>
      <c r="U61" s="272"/>
      <c r="V61" s="41"/>
      <c r="W61" s="260"/>
      <c r="X61" s="264"/>
      <c r="Y61" s="257"/>
      <c r="Z61" s="257"/>
      <c r="AA61" s="257"/>
      <c r="AB61" s="257"/>
      <c r="AC61" s="257"/>
      <c r="AD61" s="257"/>
      <c r="AE61" s="257"/>
      <c r="AF61" s="275"/>
      <c r="AG61" s="257"/>
      <c r="AH61" s="266"/>
      <c r="AI61" s="257"/>
      <c r="AJ61" s="257"/>
      <c r="AK61" s="257"/>
      <c r="AL61" s="306"/>
      <c r="AM61" s="306"/>
      <c r="AN61" s="306"/>
      <c r="AO61" s="277"/>
      <c r="AP61" s="257"/>
      <c r="AQ61" s="263"/>
      <c r="AR61" s="25"/>
      <c r="AS61" s="25"/>
    </row>
    <row r="62" spans="1:45" ht="15" customHeight="1" x14ac:dyDescent="0.2">
      <c r="A62" s="2"/>
      <c r="B62" s="312"/>
      <c r="C62" s="313" t="s">
        <v>422</v>
      </c>
      <c r="D62" s="256"/>
      <c r="E62" s="256">
        <v>481</v>
      </c>
      <c r="F62" s="256"/>
      <c r="G62" s="256">
        <v>1699.0727650727652</v>
      </c>
      <c r="H62" s="256"/>
      <c r="I62" s="258"/>
      <c r="J62" s="258"/>
      <c r="K62" s="259"/>
      <c r="L62" s="41"/>
      <c r="M62" s="260"/>
      <c r="N62" s="256"/>
      <c r="O62" s="256"/>
      <c r="P62" s="298"/>
      <c r="Q62" s="298"/>
      <c r="R62" s="298"/>
      <c r="S62" s="298"/>
      <c r="T62" s="262"/>
      <c r="U62" s="272"/>
      <c r="V62" s="41"/>
      <c r="W62" s="260"/>
      <c r="X62" s="264"/>
      <c r="Y62" s="257"/>
      <c r="Z62" s="257"/>
      <c r="AA62" s="257"/>
      <c r="AB62" s="257"/>
      <c r="AC62" s="257"/>
      <c r="AD62" s="257"/>
      <c r="AE62" s="257"/>
      <c r="AF62" s="275"/>
      <c r="AG62" s="257"/>
      <c r="AH62" s="266"/>
      <c r="AI62" s="257"/>
      <c r="AJ62" s="257"/>
      <c r="AK62" s="257"/>
      <c r="AL62" s="306"/>
      <c r="AM62" s="306"/>
      <c r="AN62" s="306"/>
      <c r="AO62" s="277"/>
      <c r="AP62" s="257"/>
      <c r="AQ62" s="263"/>
      <c r="AR62" s="25"/>
      <c r="AS62" s="25"/>
    </row>
    <row r="63" spans="1:45" s="10" customFormat="1" ht="15" customHeight="1" x14ac:dyDescent="0.25">
      <c r="A63" s="24"/>
      <c r="B63" s="267"/>
      <c r="C63" s="268"/>
      <c r="D63" s="268"/>
      <c r="E63" s="268"/>
      <c r="F63" s="268"/>
      <c r="G63" s="268"/>
      <c r="H63" s="268"/>
      <c r="I63" s="268"/>
      <c r="J63" s="268"/>
      <c r="K63" s="271"/>
      <c r="L63" s="41"/>
      <c r="M63" s="267"/>
      <c r="N63" s="268"/>
      <c r="O63" s="268"/>
      <c r="P63" s="268"/>
      <c r="Q63" s="268"/>
      <c r="R63" s="268"/>
      <c r="S63" s="268"/>
      <c r="T63" s="268"/>
      <c r="U63" s="270"/>
      <c r="V63" s="41"/>
      <c r="W63" s="267"/>
      <c r="X63" s="268"/>
      <c r="Y63" s="268"/>
      <c r="Z63" s="268"/>
      <c r="AA63" s="268"/>
      <c r="AB63" s="268"/>
      <c r="AC63" s="268"/>
      <c r="AD63" s="268"/>
      <c r="AE63" s="268"/>
      <c r="AF63" s="269"/>
      <c r="AG63" s="269"/>
      <c r="AH63" s="270"/>
      <c r="AI63" s="268"/>
      <c r="AJ63" s="268"/>
      <c r="AK63" s="268"/>
      <c r="AL63" s="268"/>
      <c r="AM63" s="268"/>
      <c r="AN63" s="268"/>
      <c r="AO63" s="268"/>
      <c r="AP63" s="268"/>
      <c r="AQ63" s="271"/>
      <c r="AR63" s="38"/>
      <c r="AS63" s="42"/>
    </row>
    <row r="64" spans="1:45" s="10" customFormat="1" ht="15" customHeight="1" x14ac:dyDescent="0.25">
      <c r="A64" s="2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287"/>
      <c r="AG64" s="288"/>
      <c r="AH64" s="28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42"/>
    </row>
    <row r="65" spans="1:45" ht="15" customHeight="1" x14ac:dyDescent="0.2">
      <c r="A65" s="2"/>
      <c r="B65" s="251" t="s">
        <v>245</v>
      </c>
      <c r="C65" s="252"/>
      <c r="D65" s="252"/>
      <c r="E65" s="252"/>
      <c r="F65" s="252" t="s">
        <v>243</v>
      </c>
      <c r="G65" s="252" t="s">
        <v>3</v>
      </c>
      <c r="H65" s="252" t="s">
        <v>5</v>
      </c>
      <c r="I65" s="252" t="s">
        <v>6</v>
      </c>
      <c r="J65" s="252" t="s">
        <v>244</v>
      </c>
      <c r="K65" s="143" t="s">
        <v>17</v>
      </c>
      <c r="L65" s="38"/>
      <c r="M65" s="273" t="s">
        <v>288</v>
      </c>
      <c r="N65" s="253"/>
      <c r="O65" s="253"/>
      <c r="P65" s="252" t="s">
        <v>3</v>
      </c>
      <c r="Q65" s="252" t="s">
        <v>5</v>
      </c>
      <c r="R65" s="252" t="s">
        <v>6</v>
      </c>
      <c r="S65" s="252" t="s">
        <v>244</v>
      </c>
      <c r="T65" s="253"/>
      <c r="U65" s="143" t="s">
        <v>17</v>
      </c>
      <c r="V65" s="38"/>
      <c r="W65" s="273" t="s">
        <v>336</v>
      </c>
      <c r="X65" s="253"/>
      <c r="Y65" s="253"/>
      <c r="Z65" s="253"/>
      <c r="AA65" s="253"/>
      <c r="AB65" s="253"/>
      <c r="AC65" s="253"/>
      <c r="AD65" s="253"/>
      <c r="AE65" s="253"/>
      <c r="AF65" s="289"/>
      <c r="AG65" s="289"/>
      <c r="AH65" s="290"/>
      <c r="AI65" s="254" t="s">
        <v>406</v>
      </c>
      <c r="AJ65" s="68"/>
      <c r="AK65" s="68"/>
      <c r="AL65" s="305" t="s">
        <v>3</v>
      </c>
      <c r="AM65" s="305" t="s">
        <v>5</v>
      </c>
      <c r="AN65" s="305" t="s">
        <v>6</v>
      </c>
      <c r="AO65" s="253"/>
      <c r="AP65" s="253"/>
      <c r="AQ65" s="99"/>
      <c r="AR65" s="25"/>
      <c r="AS65" s="25"/>
    </row>
    <row r="66" spans="1:45" ht="15" customHeight="1" x14ac:dyDescent="0.2">
      <c r="A66" s="2"/>
      <c r="B66" s="255">
        <v>1993</v>
      </c>
      <c r="C66" s="256" t="s">
        <v>90</v>
      </c>
      <c r="D66" s="257" t="s">
        <v>91</v>
      </c>
      <c r="E66" s="256"/>
      <c r="F66" s="256">
        <v>18</v>
      </c>
      <c r="G66" s="256"/>
      <c r="H66" s="258"/>
      <c r="I66" s="258"/>
      <c r="J66" s="258"/>
      <c r="K66" s="259"/>
      <c r="L66" s="41"/>
      <c r="M66" s="260" t="s">
        <v>248</v>
      </c>
      <c r="N66" s="256"/>
      <c r="O66" s="256">
        <v>21</v>
      </c>
      <c r="P66" s="256"/>
      <c r="Q66" s="256"/>
      <c r="R66" s="256"/>
      <c r="S66" s="256"/>
      <c r="T66" s="262"/>
      <c r="U66" s="272"/>
      <c r="V66" s="41"/>
      <c r="W66" s="260" t="s">
        <v>246</v>
      </c>
      <c r="X66" s="264"/>
      <c r="Y66" s="264"/>
      <c r="Z66" s="257"/>
      <c r="AA66" s="257"/>
      <c r="AB66" s="257"/>
      <c r="AC66" s="257"/>
      <c r="AD66" s="257"/>
      <c r="AE66" s="257"/>
      <c r="AF66" s="257"/>
      <c r="AG66" s="277"/>
      <c r="AH66" s="286"/>
      <c r="AI66" s="279" t="s">
        <v>408</v>
      </c>
      <c r="AJ66" s="257"/>
      <c r="AK66" s="257"/>
      <c r="AL66" s="277">
        <v>112</v>
      </c>
      <c r="AM66" s="277">
        <v>25</v>
      </c>
      <c r="AN66" s="277">
        <v>120</v>
      </c>
      <c r="AO66" s="257"/>
      <c r="AP66" s="257"/>
      <c r="AQ66" s="263"/>
      <c r="AR66" s="25"/>
      <c r="AS66" s="25"/>
    </row>
    <row r="67" spans="1:45" ht="15" customHeight="1" x14ac:dyDescent="0.2">
      <c r="A67" s="2"/>
      <c r="B67" s="255">
        <v>1994</v>
      </c>
      <c r="C67" s="256"/>
      <c r="D67" s="257"/>
      <c r="E67" s="256"/>
      <c r="F67" s="256">
        <v>19</v>
      </c>
      <c r="G67" s="256"/>
      <c r="H67" s="258"/>
      <c r="I67" s="258"/>
      <c r="J67" s="258"/>
      <c r="K67" s="259"/>
      <c r="L67" s="41"/>
      <c r="M67" s="260" t="s">
        <v>251</v>
      </c>
      <c r="N67" s="256"/>
      <c r="O67" s="256"/>
      <c r="P67" s="256"/>
      <c r="Q67" s="256"/>
      <c r="R67" s="256"/>
      <c r="S67" s="256"/>
      <c r="T67" s="262"/>
      <c r="U67" s="272"/>
      <c r="V67" s="41"/>
      <c r="W67" s="274" t="s">
        <v>287</v>
      </c>
      <c r="X67" s="264"/>
      <c r="Y67" s="264" t="s">
        <v>327</v>
      </c>
      <c r="Z67" s="257"/>
      <c r="AA67" s="257"/>
      <c r="AB67" s="257"/>
      <c r="AC67" s="264"/>
      <c r="AD67" s="257"/>
      <c r="AE67" s="257"/>
      <c r="AF67" s="257"/>
      <c r="AG67" s="257" t="s">
        <v>328</v>
      </c>
      <c r="AH67" s="263"/>
      <c r="AI67" s="257" t="s">
        <v>407</v>
      </c>
      <c r="AJ67" s="257"/>
      <c r="AK67" s="257"/>
      <c r="AL67" s="277"/>
      <c r="AM67" s="306">
        <f>PRODUCT(AM66/AL66)</f>
        <v>0.22321428571428573</v>
      </c>
      <c r="AN67" s="306">
        <f>PRODUCT(AN66/AL66)</f>
        <v>1.0714285714285714</v>
      </c>
      <c r="AO67" s="257"/>
      <c r="AP67" s="257"/>
      <c r="AQ67" s="263"/>
      <c r="AR67" s="25"/>
      <c r="AS67" s="25"/>
    </row>
    <row r="68" spans="1:45" ht="15" customHeight="1" x14ac:dyDescent="0.2">
      <c r="A68" s="2"/>
      <c r="B68" s="255">
        <v>1995</v>
      </c>
      <c r="C68" s="256" t="s">
        <v>94</v>
      </c>
      <c r="D68" s="257" t="s">
        <v>91</v>
      </c>
      <c r="E68" s="256"/>
      <c r="F68" s="256">
        <v>20</v>
      </c>
      <c r="G68" s="256"/>
      <c r="H68" s="258"/>
      <c r="I68" s="258"/>
      <c r="J68" s="258"/>
      <c r="K68" s="259"/>
      <c r="L68" s="41"/>
      <c r="M68" s="260" t="s">
        <v>254</v>
      </c>
      <c r="N68" s="256"/>
      <c r="O68" s="256"/>
      <c r="P68" s="256"/>
      <c r="Q68" s="256"/>
      <c r="R68" s="256"/>
      <c r="S68" s="256"/>
      <c r="T68" s="262"/>
      <c r="U68" s="272"/>
      <c r="V68" s="41"/>
      <c r="W68" s="255"/>
      <c r="X68" s="264"/>
      <c r="Y68" s="257"/>
      <c r="Z68" s="257"/>
      <c r="AA68" s="257"/>
      <c r="AB68" s="257"/>
      <c r="AC68" s="257"/>
      <c r="AD68" s="257"/>
      <c r="AE68" s="264"/>
      <c r="AF68" s="291"/>
      <c r="AG68" s="262"/>
      <c r="AH68" s="266"/>
      <c r="AI68" s="257"/>
      <c r="AJ68" s="257"/>
      <c r="AK68" s="257"/>
      <c r="AL68" s="277"/>
      <c r="AM68" s="277"/>
      <c r="AN68" s="277"/>
      <c r="AO68" s="257"/>
      <c r="AP68" s="257"/>
      <c r="AQ68" s="263"/>
      <c r="AR68" s="25"/>
      <c r="AS68" s="25"/>
    </row>
    <row r="69" spans="1:45" ht="15" customHeight="1" x14ac:dyDescent="0.2">
      <c r="A69" s="2"/>
      <c r="B69" s="255">
        <v>1996</v>
      </c>
      <c r="C69" s="256" t="s">
        <v>95</v>
      </c>
      <c r="D69" s="257" t="s">
        <v>91</v>
      </c>
      <c r="E69" s="256"/>
      <c r="F69" s="256">
        <v>21</v>
      </c>
      <c r="G69" s="256">
        <v>5</v>
      </c>
      <c r="H69" s="299">
        <f>PRODUCT((V9+W9)/U9)</f>
        <v>0.6</v>
      </c>
      <c r="I69" s="258">
        <f t="shared" ref="I69:I80" si="6">PRODUCT(X9/U9)</f>
        <v>1</v>
      </c>
      <c r="J69" s="258">
        <f t="shared" ref="J69:J80" si="7">PRODUCT(V9+W9+X9)/U9</f>
        <v>1.6</v>
      </c>
      <c r="K69" s="259">
        <f t="shared" ref="K69:K80" si="8">PRODUCT(Y9/U9)</f>
        <v>5</v>
      </c>
      <c r="L69" s="41"/>
      <c r="M69" s="260" t="s">
        <v>257</v>
      </c>
      <c r="N69" s="256"/>
      <c r="O69" s="256"/>
      <c r="P69" s="256" t="s">
        <v>295</v>
      </c>
      <c r="Q69" s="256" t="s">
        <v>302</v>
      </c>
      <c r="R69" s="256" t="s">
        <v>305</v>
      </c>
      <c r="S69" s="256" t="s">
        <v>315</v>
      </c>
      <c r="T69" s="258"/>
      <c r="U69" s="272" t="s">
        <v>320</v>
      </c>
      <c r="V69" s="41"/>
      <c r="W69" s="274" t="s">
        <v>286</v>
      </c>
      <c r="X69" s="264"/>
      <c r="Y69" s="257"/>
      <c r="Z69" s="257"/>
      <c r="AA69" s="257"/>
      <c r="AB69" s="257"/>
      <c r="AC69" s="257"/>
      <c r="AD69" s="257"/>
      <c r="AE69" s="264"/>
      <c r="AF69" s="291"/>
      <c r="AG69" s="262"/>
      <c r="AH69" s="266"/>
      <c r="AI69" s="279" t="s">
        <v>414</v>
      </c>
      <c r="AJ69" s="257"/>
      <c r="AK69" s="257"/>
      <c r="AL69" s="277">
        <v>8</v>
      </c>
      <c r="AM69" s="277">
        <v>3</v>
      </c>
      <c r="AN69" s="277">
        <v>6</v>
      </c>
      <c r="AO69" s="257"/>
      <c r="AP69" s="257"/>
      <c r="AQ69" s="263"/>
      <c r="AR69" s="25"/>
      <c r="AS69" s="25"/>
    </row>
    <row r="70" spans="1:45" ht="15" customHeight="1" x14ac:dyDescent="0.25">
      <c r="A70" s="2"/>
      <c r="B70" s="255">
        <v>1997</v>
      </c>
      <c r="C70" s="256" t="s">
        <v>95</v>
      </c>
      <c r="D70" s="257" t="s">
        <v>91</v>
      </c>
      <c r="E70" s="256"/>
      <c r="F70" s="256">
        <v>22</v>
      </c>
      <c r="G70" s="256">
        <v>3</v>
      </c>
      <c r="H70" s="258">
        <f t="shared" ref="H70:H80" si="9">PRODUCT((V10+W10)/U10)</f>
        <v>0</v>
      </c>
      <c r="I70" s="258">
        <f t="shared" si="6"/>
        <v>0.33333333333333331</v>
      </c>
      <c r="J70" s="258">
        <f t="shared" si="7"/>
        <v>0.33333333333333331</v>
      </c>
      <c r="K70" s="259">
        <f t="shared" si="8"/>
        <v>5.333333333333333</v>
      </c>
      <c r="L70" s="41"/>
      <c r="M70" s="260" t="s">
        <v>260</v>
      </c>
      <c r="N70" s="256"/>
      <c r="O70" s="256">
        <v>21</v>
      </c>
      <c r="P70" s="256" t="s">
        <v>296</v>
      </c>
      <c r="Q70" s="256" t="s">
        <v>258</v>
      </c>
      <c r="R70" s="256" t="s">
        <v>311</v>
      </c>
      <c r="S70" s="256" t="s">
        <v>315</v>
      </c>
      <c r="T70" s="258"/>
      <c r="U70" s="272" t="s">
        <v>321</v>
      </c>
      <c r="V70" s="41"/>
      <c r="W70" s="274" t="s">
        <v>287</v>
      </c>
      <c r="X70" s="264"/>
      <c r="Y70" s="292" t="s">
        <v>329</v>
      </c>
      <c r="Z70" s="293"/>
      <c r="AA70" s="257"/>
      <c r="AB70" s="257"/>
      <c r="AC70" s="257"/>
      <c r="AD70" s="257"/>
      <c r="AE70" s="264"/>
      <c r="AF70" s="291"/>
      <c r="AG70" s="257" t="s">
        <v>332</v>
      </c>
      <c r="AH70" s="259">
        <f>PRODUCT(100/79)</f>
        <v>1.2658227848101267</v>
      </c>
      <c r="AI70" s="257" t="s">
        <v>407</v>
      </c>
      <c r="AJ70" s="257"/>
      <c r="AK70" s="257"/>
      <c r="AL70" s="277"/>
      <c r="AM70" s="306">
        <f>PRODUCT(AM69/AL69)</f>
        <v>0.375</v>
      </c>
      <c r="AN70" s="306">
        <f>PRODUCT(AN69/AL69)</f>
        <v>0.75</v>
      </c>
      <c r="AO70" s="257"/>
      <c r="AP70" s="257"/>
      <c r="AQ70" s="263"/>
      <c r="AR70" s="25"/>
      <c r="AS70" s="25"/>
    </row>
    <row r="71" spans="1:45" ht="15" customHeight="1" x14ac:dyDescent="0.2">
      <c r="A71" s="2"/>
      <c r="B71" s="255">
        <v>1998</v>
      </c>
      <c r="C71" s="256" t="s">
        <v>92</v>
      </c>
      <c r="D71" s="257" t="s">
        <v>56</v>
      </c>
      <c r="E71" s="256"/>
      <c r="F71" s="256">
        <v>23</v>
      </c>
      <c r="G71" s="256">
        <v>9</v>
      </c>
      <c r="H71" s="258">
        <f t="shared" si="9"/>
        <v>0</v>
      </c>
      <c r="I71" s="258">
        <f t="shared" si="6"/>
        <v>0.66666666666666663</v>
      </c>
      <c r="J71" s="258">
        <f t="shared" si="7"/>
        <v>0.66666666666666663</v>
      </c>
      <c r="K71" s="259">
        <f t="shared" si="8"/>
        <v>4</v>
      </c>
      <c r="L71" s="41"/>
      <c r="M71" s="260" t="s">
        <v>262</v>
      </c>
      <c r="N71" s="256"/>
      <c r="O71" s="256"/>
      <c r="P71" s="256" t="s">
        <v>297</v>
      </c>
      <c r="Q71" s="256" t="s">
        <v>303</v>
      </c>
      <c r="R71" s="256" t="s">
        <v>312</v>
      </c>
      <c r="S71" s="256" t="s">
        <v>316</v>
      </c>
      <c r="T71" s="258"/>
      <c r="U71" s="272" t="s">
        <v>291</v>
      </c>
      <c r="V71" s="41"/>
      <c r="W71" s="255"/>
      <c r="X71" s="264"/>
      <c r="Y71" s="257"/>
      <c r="Z71" s="257"/>
      <c r="AA71" s="257"/>
      <c r="AB71" s="257"/>
      <c r="AC71" s="257"/>
      <c r="AD71" s="257"/>
      <c r="AE71" s="264"/>
      <c r="AF71" s="291"/>
      <c r="AG71" s="262"/>
      <c r="AH71" s="266"/>
      <c r="AI71" s="257"/>
      <c r="AJ71" s="257"/>
      <c r="AK71" s="257"/>
      <c r="AL71" s="277"/>
      <c r="AM71" s="277"/>
      <c r="AN71" s="277"/>
      <c r="AO71" s="257"/>
      <c r="AP71" s="257"/>
      <c r="AQ71" s="263"/>
      <c r="AR71" s="25"/>
      <c r="AS71" s="25"/>
    </row>
    <row r="72" spans="1:45" ht="15" customHeight="1" x14ac:dyDescent="0.2">
      <c r="A72" s="2"/>
      <c r="B72" s="255">
        <v>1999</v>
      </c>
      <c r="C72" s="256" t="s">
        <v>96</v>
      </c>
      <c r="D72" s="257" t="s">
        <v>56</v>
      </c>
      <c r="E72" s="256"/>
      <c r="F72" s="256">
        <v>24</v>
      </c>
      <c r="G72" s="256">
        <v>4</v>
      </c>
      <c r="H72" s="258">
        <f t="shared" si="9"/>
        <v>0.5</v>
      </c>
      <c r="I72" s="258">
        <f t="shared" si="6"/>
        <v>0.75</v>
      </c>
      <c r="J72" s="258">
        <f t="shared" si="7"/>
        <v>1.25</v>
      </c>
      <c r="K72" s="259">
        <f t="shared" si="8"/>
        <v>5.5</v>
      </c>
      <c r="L72" s="41"/>
      <c r="M72" s="260" t="s">
        <v>264</v>
      </c>
      <c r="N72" s="256"/>
      <c r="O72" s="256"/>
      <c r="P72" s="256" t="s">
        <v>298</v>
      </c>
      <c r="Q72" s="256" t="s">
        <v>304</v>
      </c>
      <c r="R72" s="256" t="s">
        <v>313</v>
      </c>
      <c r="S72" s="256" t="s">
        <v>298</v>
      </c>
      <c r="T72" s="258"/>
      <c r="U72" s="272" t="s">
        <v>322</v>
      </c>
      <c r="V72" s="41"/>
      <c r="W72" s="274" t="s">
        <v>289</v>
      </c>
      <c r="X72" s="264"/>
      <c r="Y72" s="257"/>
      <c r="Z72" s="257"/>
      <c r="AA72" s="257"/>
      <c r="AB72" s="257"/>
      <c r="AC72" s="257"/>
      <c r="AD72" s="257"/>
      <c r="AE72" s="264"/>
      <c r="AF72" s="291"/>
      <c r="AG72" s="262"/>
      <c r="AH72" s="266"/>
      <c r="AI72" s="257" t="s">
        <v>7</v>
      </c>
      <c r="AJ72" s="257"/>
      <c r="AK72" s="257"/>
      <c r="AL72" s="277">
        <f>PRODUCT(AL66+AL69)</f>
        <v>120</v>
      </c>
      <c r="AM72" s="277">
        <f>PRODUCT(AM66+AM69)</f>
        <v>28</v>
      </c>
      <c r="AN72" s="277">
        <f>PRODUCT(AN66+AN69)</f>
        <v>126</v>
      </c>
      <c r="AO72" s="257"/>
      <c r="AP72" s="257"/>
      <c r="AQ72" s="263"/>
      <c r="AR72" s="25"/>
      <c r="AS72" s="25"/>
    </row>
    <row r="73" spans="1:45" ht="15" customHeight="1" x14ac:dyDescent="0.2">
      <c r="A73" s="2"/>
      <c r="B73" s="255">
        <v>2000</v>
      </c>
      <c r="C73" s="256" t="s">
        <v>97</v>
      </c>
      <c r="D73" s="257" t="s">
        <v>56</v>
      </c>
      <c r="E73" s="256"/>
      <c r="F73" s="256">
        <v>25</v>
      </c>
      <c r="G73" s="256">
        <v>12</v>
      </c>
      <c r="H73" s="258">
        <f t="shared" si="9"/>
        <v>0.16666666666666666</v>
      </c>
      <c r="I73" s="258">
        <f t="shared" si="6"/>
        <v>1.5</v>
      </c>
      <c r="J73" s="258">
        <f t="shared" si="7"/>
        <v>1.6666666666666667</v>
      </c>
      <c r="K73" s="300">
        <f t="shared" si="8"/>
        <v>6</v>
      </c>
      <c r="L73" s="41"/>
      <c r="M73" s="260" t="s">
        <v>267</v>
      </c>
      <c r="N73" s="256"/>
      <c r="O73" s="256"/>
      <c r="P73" s="256" t="s">
        <v>299</v>
      </c>
      <c r="Q73" s="256" t="s">
        <v>305</v>
      </c>
      <c r="R73" s="256" t="s">
        <v>314</v>
      </c>
      <c r="S73" s="256" t="s">
        <v>317</v>
      </c>
      <c r="T73" s="258"/>
      <c r="U73" s="272" t="s">
        <v>323</v>
      </c>
      <c r="V73" s="41"/>
      <c r="W73" s="274" t="s">
        <v>287</v>
      </c>
      <c r="X73" s="264"/>
      <c r="Y73" s="264" t="s">
        <v>330</v>
      </c>
      <c r="Z73" s="257"/>
      <c r="AA73" s="257"/>
      <c r="AB73" s="257"/>
      <c r="AC73" s="257"/>
      <c r="AD73" s="257"/>
      <c r="AE73" s="264"/>
      <c r="AF73" s="291"/>
      <c r="AG73" s="264" t="s">
        <v>333</v>
      </c>
      <c r="AH73" s="259">
        <v>1.3888888888888888</v>
      </c>
      <c r="AI73" s="257" t="s">
        <v>407</v>
      </c>
      <c r="AJ73" s="257"/>
      <c r="AK73" s="257"/>
      <c r="AL73" s="277"/>
      <c r="AM73" s="306">
        <f>PRODUCT(AM72/AL72)</f>
        <v>0.23333333333333334</v>
      </c>
      <c r="AN73" s="306">
        <f>PRODUCT(AN72/AL72)</f>
        <v>1.05</v>
      </c>
      <c r="AO73" s="257"/>
      <c r="AP73" s="257"/>
      <c r="AQ73" s="263"/>
      <c r="AR73" s="25"/>
      <c r="AS73" s="25"/>
    </row>
    <row r="74" spans="1:45" ht="15" customHeight="1" x14ac:dyDescent="0.2">
      <c r="A74" s="2"/>
      <c r="B74" s="255">
        <v>2001</v>
      </c>
      <c r="C74" s="256" t="s">
        <v>85</v>
      </c>
      <c r="D74" s="257" t="s">
        <v>56</v>
      </c>
      <c r="E74" s="256"/>
      <c r="F74" s="256">
        <v>26</v>
      </c>
      <c r="G74" s="256">
        <v>9</v>
      </c>
      <c r="H74" s="258">
        <f t="shared" si="9"/>
        <v>0.1111111111111111</v>
      </c>
      <c r="I74" s="258">
        <f t="shared" si="6"/>
        <v>1.4444444444444444</v>
      </c>
      <c r="J74" s="258">
        <f t="shared" si="7"/>
        <v>1.5555555555555556</v>
      </c>
      <c r="K74" s="259">
        <f t="shared" si="8"/>
        <v>5.4444444444444446</v>
      </c>
      <c r="L74" s="41"/>
      <c r="M74" s="260" t="s">
        <v>270</v>
      </c>
      <c r="N74" s="256"/>
      <c r="O74" s="256"/>
      <c r="P74" s="256" t="s">
        <v>300</v>
      </c>
      <c r="Q74" s="256" t="s">
        <v>306</v>
      </c>
      <c r="R74" s="256" t="s">
        <v>293</v>
      </c>
      <c r="S74" s="256" t="s">
        <v>318</v>
      </c>
      <c r="T74" s="258"/>
      <c r="U74" s="272" t="s">
        <v>265</v>
      </c>
      <c r="V74" s="41"/>
      <c r="W74" s="255"/>
      <c r="X74" s="264"/>
      <c r="Y74" s="257"/>
      <c r="Z74" s="257"/>
      <c r="AA74" s="257"/>
      <c r="AB74" s="257"/>
      <c r="AC74" s="257"/>
      <c r="AD74" s="257"/>
      <c r="AE74" s="264"/>
      <c r="AF74" s="291"/>
      <c r="AG74" s="262"/>
      <c r="AH74" s="266"/>
      <c r="AI74" s="257"/>
      <c r="AJ74" s="257"/>
      <c r="AK74" s="257"/>
      <c r="AL74" s="257"/>
      <c r="AM74" s="264"/>
      <c r="AN74" s="257"/>
      <c r="AO74" s="257"/>
      <c r="AP74" s="257"/>
      <c r="AQ74" s="263"/>
      <c r="AR74" s="25"/>
      <c r="AS74" s="25"/>
    </row>
    <row r="75" spans="1:45" ht="15" customHeight="1" x14ac:dyDescent="0.2">
      <c r="A75" s="2"/>
      <c r="B75" s="255">
        <v>2002</v>
      </c>
      <c r="C75" s="256" t="s">
        <v>85</v>
      </c>
      <c r="D75" s="257" t="s">
        <v>56</v>
      </c>
      <c r="E75" s="256"/>
      <c r="F75" s="256">
        <v>28</v>
      </c>
      <c r="G75" s="256">
        <v>10</v>
      </c>
      <c r="H75" s="258">
        <f t="shared" si="9"/>
        <v>0</v>
      </c>
      <c r="I75" s="265">
        <f t="shared" si="6"/>
        <v>1.7</v>
      </c>
      <c r="J75" s="265">
        <f t="shared" si="7"/>
        <v>1.7</v>
      </c>
      <c r="K75" s="259">
        <f t="shared" si="8"/>
        <v>5.0999999999999996</v>
      </c>
      <c r="L75" s="41"/>
      <c r="M75" s="260" t="s">
        <v>274</v>
      </c>
      <c r="N75" s="256"/>
      <c r="O75" s="256"/>
      <c r="P75" s="256" t="s">
        <v>268</v>
      </c>
      <c r="Q75" s="256" t="s">
        <v>307</v>
      </c>
      <c r="R75" s="256" t="s">
        <v>99</v>
      </c>
      <c r="S75" s="256" t="s">
        <v>272</v>
      </c>
      <c r="T75" s="258"/>
      <c r="U75" s="272" t="s">
        <v>271</v>
      </c>
      <c r="V75" s="41"/>
      <c r="W75" s="260" t="s">
        <v>290</v>
      </c>
      <c r="X75" s="264"/>
      <c r="Y75" s="257"/>
      <c r="Z75" s="257"/>
      <c r="AA75" s="257"/>
      <c r="AB75" s="257"/>
      <c r="AC75" s="257"/>
      <c r="AD75" s="257"/>
      <c r="AE75" s="264"/>
      <c r="AF75" s="291"/>
      <c r="AG75" s="262"/>
      <c r="AH75" s="266"/>
      <c r="AI75" s="257"/>
      <c r="AJ75" s="257"/>
      <c r="AK75" s="257"/>
      <c r="AL75" s="257"/>
      <c r="AM75" s="264"/>
      <c r="AN75" s="257"/>
      <c r="AO75" s="257"/>
      <c r="AP75" s="257"/>
      <c r="AQ75" s="263"/>
      <c r="AR75" s="25"/>
      <c r="AS75" s="25"/>
    </row>
    <row r="76" spans="1:45" ht="15" customHeight="1" x14ac:dyDescent="0.2">
      <c r="A76" s="2"/>
      <c r="B76" s="255">
        <v>2003</v>
      </c>
      <c r="C76" s="256" t="s">
        <v>85</v>
      </c>
      <c r="D76" s="257" t="s">
        <v>56</v>
      </c>
      <c r="E76" s="256"/>
      <c r="F76" s="256">
        <v>29</v>
      </c>
      <c r="G76" s="256">
        <v>11</v>
      </c>
      <c r="H76" s="258">
        <f t="shared" si="9"/>
        <v>9.0909090909090912E-2</v>
      </c>
      <c r="I76" s="258">
        <f t="shared" si="6"/>
        <v>1.3636363636363635</v>
      </c>
      <c r="J76" s="258">
        <f t="shared" si="7"/>
        <v>1.4545454545454546</v>
      </c>
      <c r="K76" s="259">
        <f t="shared" si="8"/>
        <v>5.7272727272727275</v>
      </c>
      <c r="L76" s="41"/>
      <c r="M76" s="260" t="s">
        <v>276</v>
      </c>
      <c r="N76" s="256"/>
      <c r="O76" s="256"/>
      <c r="P76" s="256" t="s">
        <v>301</v>
      </c>
      <c r="Q76" s="256" t="s">
        <v>308</v>
      </c>
      <c r="R76" s="256" t="s">
        <v>99</v>
      </c>
      <c r="S76" s="256" t="s">
        <v>319</v>
      </c>
      <c r="T76" s="258"/>
      <c r="U76" s="272" t="s">
        <v>294</v>
      </c>
      <c r="V76" s="41"/>
      <c r="W76" s="274" t="s">
        <v>255</v>
      </c>
      <c r="X76" s="264"/>
      <c r="Y76" s="264" t="s">
        <v>331</v>
      </c>
      <c r="Z76" s="257"/>
      <c r="AA76" s="257"/>
      <c r="AB76" s="257"/>
      <c r="AC76" s="257"/>
      <c r="AD76" s="257"/>
      <c r="AE76" s="264"/>
      <c r="AF76" s="291"/>
      <c r="AG76" s="264" t="s">
        <v>334</v>
      </c>
      <c r="AH76" s="259">
        <f>PRODUCT(500/95)</f>
        <v>5.2631578947368425</v>
      </c>
      <c r="AI76" s="257"/>
      <c r="AJ76" s="257"/>
      <c r="AK76" s="257"/>
      <c r="AL76" s="257"/>
      <c r="AM76" s="264"/>
      <c r="AN76" s="257"/>
      <c r="AO76" s="257"/>
      <c r="AP76" s="257"/>
      <c r="AQ76" s="263"/>
      <c r="AR76" s="25"/>
      <c r="AS76" s="25"/>
    </row>
    <row r="77" spans="1:45" ht="15" customHeight="1" x14ac:dyDescent="0.2">
      <c r="A77" s="2"/>
      <c r="B77" s="255">
        <v>2004</v>
      </c>
      <c r="C77" s="256" t="s">
        <v>85</v>
      </c>
      <c r="D77" s="257" t="s">
        <v>56</v>
      </c>
      <c r="E77" s="256"/>
      <c r="F77" s="256">
        <v>30</v>
      </c>
      <c r="G77" s="256">
        <v>14</v>
      </c>
      <c r="H77" s="258">
        <f t="shared" si="9"/>
        <v>7.1428571428571425E-2</v>
      </c>
      <c r="I77" s="258">
        <f t="shared" si="6"/>
        <v>1.4285714285714286</v>
      </c>
      <c r="J77" s="258">
        <f t="shared" si="7"/>
        <v>1.5</v>
      </c>
      <c r="K77" s="259">
        <f t="shared" si="8"/>
        <v>5.7857142857142856</v>
      </c>
      <c r="L77" s="41"/>
      <c r="M77" s="260" t="s">
        <v>279</v>
      </c>
      <c r="N77" s="256"/>
      <c r="O77" s="256"/>
      <c r="P77" s="256" t="s">
        <v>215</v>
      </c>
      <c r="Q77" s="256" t="s">
        <v>308</v>
      </c>
      <c r="R77" s="301" t="s">
        <v>96</v>
      </c>
      <c r="S77" s="256" t="s">
        <v>215</v>
      </c>
      <c r="T77" s="258"/>
      <c r="U77" s="272" t="s">
        <v>220</v>
      </c>
      <c r="V77" s="41"/>
      <c r="W77" s="255"/>
      <c r="X77" s="264"/>
      <c r="Y77" s="257"/>
      <c r="Z77" s="257"/>
      <c r="AA77" s="257"/>
      <c r="AB77" s="257"/>
      <c r="AC77" s="257"/>
      <c r="AD77" s="257"/>
      <c r="AE77" s="264"/>
      <c r="AF77" s="291"/>
      <c r="AG77" s="262"/>
      <c r="AH77" s="266"/>
      <c r="AI77" s="257"/>
      <c r="AJ77" s="257"/>
      <c r="AK77" s="257"/>
      <c r="AL77" s="257"/>
      <c r="AM77" s="264"/>
      <c r="AN77" s="257"/>
      <c r="AO77" s="257"/>
      <c r="AP77" s="257"/>
      <c r="AQ77" s="263"/>
      <c r="AR77" s="25"/>
      <c r="AS77" s="25"/>
    </row>
    <row r="78" spans="1:45" ht="15" customHeight="1" x14ac:dyDescent="0.2">
      <c r="A78" s="2"/>
      <c r="B78" s="255">
        <v>2005</v>
      </c>
      <c r="C78" s="256" t="s">
        <v>100</v>
      </c>
      <c r="D78" s="257" t="s">
        <v>56</v>
      </c>
      <c r="E78" s="256"/>
      <c r="F78" s="256">
        <v>31</v>
      </c>
      <c r="G78" s="256">
        <v>14</v>
      </c>
      <c r="H78" s="258">
        <f t="shared" si="9"/>
        <v>0.5714285714285714</v>
      </c>
      <c r="I78" s="258">
        <f t="shared" si="6"/>
        <v>0.5714285714285714</v>
      </c>
      <c r="J78" s="258">
        <f t="shared" si="7"/>
        <v>1.1428571428571428</v>
      </c>
      <c r="K78" s="259">
        <f t="shared" si="8"/>
        <v>4.7857142857142856</v>
      </c>
      <c r="L78" s="41"/>
      <c r="M78" s="260" t="s">
        <v>281</v>
      </c>
      <c r="N78" s="256"/>
      <c r="O78" s="256"/>
      <c r="P78" s="256" t="s">
        <v>94</v>
      </c>
      <c r="Q78" s="256" t="s">
        <v>309</v>
      </c>
      <c r="R78" s="256" t="s">
        <v>96</v>
      </c>
      <c r="S78" s="256" t="s">
        <v>219</v>
      </c>
      <c r="T78" s="258"/>
      <c r="U78" s="272" t="s">
        <v>88</v>
      </c>
      <c r="V78" s="41"/>
      <c r="W78" s="255"/>
      <c r="X78" s="264"/>
      <c r="Y78" s="257"/>
      <c r="Z78" s="257"/>
      <c r="AA78" s="257"/>
      <c r="AB78" s="257"/>
      <c r="AC78" s="257"/>
      <c r="AD78" s="257"/>
      <c r="AE78" s="264"/>
      <c r="AF78" s="291"/>
      <c r="AG78" s="262"/>
      <c r="AH78" s="266"/>
      <c r="AI78" s="257"/>
      <c r="AJ78" s="257"/>
      <c r="AK78" s="257"/>
      <c r="AL78" s="257"/>
      <c r="AM78" s="264"/>
      <c r="AN78" s="257"/>
      <c r="AO78" s="257"/>
      <c r="AP78" s="257"/>
      <c r="AQ78" s="263"/>
      <c r="AR78" s="25"/>
      <c r="AS78" s="25"/>
    </row>
    <row r="79" spans="1:45" ht="15" customHeight="1" x14ac:dyDescent="0.2">
      <c r="A79" s="2"/>
      <c r="B79" s="255">
        <v>2006</v>
      </c>
      <c r="C79" s="256" t="s">
        <v>85</v>
      </c>
      <c r="D79" s="257" t="s">
        <v>56</v>
      </c>
      <c r="E79" s="256"/>
      <c r="F79" s="256">
        <v>32</v>
      </c>
      <c r="G79" s="256">
        <v>15</v>
      </c>
      <c r="H79" s="258">
        <f t="shared" si="9"/>
        <v>0.53333333333333333</v>
      </c>
      <c r="I79" s="258">
        <f t="shared" si="6"/>
        <v>1.1333333333333333</v>
      </c>
      <c r="J79" s="258">
        <f t="shared" si="7"/>
        <v>1.6666666666666667</v>
      </c>
      <c r="K79" s="259">
        <f t="shared" si="8"/>
        <v>4.666666666666667</v>
      </c>
      <c r="L79" s="41"/>
      <c r="M79" s="260" t="s">
        <v>283</v>
      </c>
      <c r="N79" s="256"/>
      <c r="O79" s="256"/>
      <c r="P79" s="301" t="s">
        <v>96</v>
      </c>
      <c r="Q79" s="256" t="s">
        <v>310</v>
      </c>
      <c r="R79" s="256" t="s">
        <v>96</v>
      </c>
      <c r="S79" s="301" t="s">
        <v>277</v>
      </c>
      <c r="T79" s="299"/>
      <c r="U79" s="302" t="s">
        <v>92</v>
      </c>
      <c r="V79" s="41"/>
      <c r="W79" s="255"/>
      <c r="X79" s="257"/>
      <c r="Y79" s="257"/>
      <c r="Z79" s="257"/>
      <c r="AA79" s="257"/>
      <c r="AB79" s="257"/>
      <c r="AC79" s="257"/>
      <c r="AD79" s="257"/>
      <c r="AE79" s="264"/>
      <c r="AF79" s="291"/>
      <c r="AG79" s="262"/>
      <c r="AH79" s="266"/>
      <c r="AI79" s="257"/>
      <c r="AJ79" s="257"/>
      <c r="AK79" s="257"/>
      <c r="AL79" s="257"/>
      <c r="AM79" s="264"/>
      <c r="AN79" s="257"/>
      <c r="AO79" s="257"/>
      <c r="AP79" s="257"/>
      <c r="AQ79" s="263"/>
      <c r="AR79" s="25"/>
      <c r="AS79" s="25"/>
    </row>
    <row r="80" spans="1:45" ht="15" customHeight="1" x14ac:dyDescent="0.2">
      <c r="A80" s="2"/>
      <c r="B80" s="255">
        <v>2007</v>
      </c>
      <c r="C80" s="256" t="s">
        <v>97</v>
      </c>
      <c r="D80" s="257" t="s">
        <v>56</v>
      </c>
      <c r="E80" s="256"/>
      <c r="F80" s="256">
        <v>33</v>
      </c>
      <c r="G80" s="256">
        <v>14</v>
      </c>
      <c r="H80" s="258">
        <f t="shared" si="9"/>
        <v>0.14285714285714285</v>
      </c>
      <c r="I80" s="258">
        <f t="shared" si="6"/>
        <v>0.21428571428571427</v>
      </c>
      <c r="J80" s="258">
        <f t="shared" si="7"/>
        <v>0.35714285714285715</v>
      </c>
      <c r="K80" s="259">
        <f t="shared" si="8"/>
        <v>1.7142857142857142</v>
      </c>
      <c r="L80" s="41"/>
      <c r="M80" s="260" t="s">
        <v>285</v>
      </c>
      <c r="N80" s="256"/>
      <c r="O80" s="256"/>
      <c r="P80" s="256" t="s">
        <v>96</v>
      </c>
      <c r="Q80" s="301" t="s">
        <v>292</v>
      </c>
      <c r="R80" s="256" t="s">
        <v>96</v>
      </c>
      <c r="S80" s="256" t="s">
        <v>277</v>
      </c>
      <c r="T80" s="258"/>
      <c r="U80" s="272" t="s">
        <v>96</v>
      </c>
      <c r="V80" s="41"/>
      <c r="W80" s="255"/>
      <c r="X80" s="257"/>
      <c r="Y80" s="257"/>
      <c r="Z80" s="257"/>
      <c r="AA80" s="257"/>
      <c r="AB80" s="257"/>
      <c r="AC80" s="257"/>
      <c r="AD80" s="257"/>
      <c r="AE80" s="264"/>
      <c r="AF80" s="291"/>
      <c r="AG80" s="262"/>
      <c r="AH80" s="266"/>
      <c r="AI80" s="257"/>
      <c r="AJ80" s="257"/>
      <c r="AK80" s="257"/>
      <c r="AL80" s="257"/>
      <c r="AM80" s="264"/>
      <c r="AN80" s="257"/>
      <c r="AO80" s="257"/>
      <c r="AP80" s="257"/>
      <c r="AQ80" s="263"/>
      <c r="AR80" s="25"/>
      <c r="AS80" s="25"/>
    </row>
    <row r="81" spans="1:45" s="10" customFormat="1" ht="15" customHeight="1" x14ac:dyDescent="0.25">
      <c r="A81" s="24"/>
      <c r="B81" s="267"/>
      <c r="C81" s="268"/>
      <c r="D81" s="268"/>
      <c r="E81" s="268"/>
      <c r="F81" s="268"/>
      <c r="G81" s="268"/>
      <c r="H81" s="268"/>
      <c r="I81" s="268"/>
      <c r="J81" s="268"/>
      <c r="K81" s="271"/>
      <c r="L81" s="41"/>
      <c r="M81" s="267"/>
      <c r="N81" s="268"/>
      <c r="O81" s="268"/>
      <c r="P81" s="268"/>
      <c r="Q81" s="268"/>
      <c r="R81" s="268"/>
      <c r="S81" s="268"/>
      <c r="T81" s="268"/>
      <c r="U81" s="270"/>
      <c r="V81" s="41"/>
      <c r="W81" s="267"/>
      <c r="X81" s="268"/>
      <c r="Y81" s="268"/>
      <c r="Z81" s="268"/>
      <c r="AA81" s="268"/>
      <c r="AB81" s="268"/>
      <c r="AC81" s="268"/>
      <c r="AD81" s="268"/>
      <c r="AE81" s="268"/>
      <c r="AF81" s="268"/>
      <c r="AG81" s="268"/>
      <c r="AH81" s="271"/>
      <c r="AI81" s="268"/>
      <c r="AJ81" s="268"/>
      <c r="AK81" s="268"/>
      <c r="AL81" s="268"/>
      <c r="AM81" s="268"/>
      <c r="AN81" s="268"/>
      <c r="AO81" s="268"/>
      <c r="AP81" s="268"/>
      <c r="AQ81" s="271"/>
      <c r="AR81" s="38"/>
      <c r="AS81" s="42"/>
    </row>
    <row r="82" spans="1:45" s="10" customFormat="1" ht="15" customHeight="1" x14ac:dyDescent="0.25">
      <c r="A82" s="2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25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42"/>
    </row>
    <row r="83" spans="1:45" s="10" customFormat="1" ht="15" customHeight="1" x14ac:dyDescent="0.25">
      <c r="A83" s="24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5"/>
      <c r="AM83" s="25"/>
      <c r="AN83" s="25"/>
      <c r="AO83" s="38"/>
      <c r="AP83" s="38"/>
      <c r="AQ83" s="38"/>
      <c r="AR83" s="42"/>
      <c r="AS83" s="42"/>
    </row>
    <row r="84" spans="1:45" s="10" customFormat="1" ht="15" customHeight="1" x14ac:dyDescent="0.25">
      <c r="A84" s="24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5"/>
      <c r="AM84" s="25"/>
      <c r="AN84" s="25"/>
      <c r="AO84" s="38"/>
      <c r="AP84" s="38"/>
      <c r="AQ84" s="38"/>
      <c r="AR84" s="42"/>
      <c r="AS84" s="42"/>
    </row>
    <row r="85" spans="1:45" s="10" customFormat="1" ht="15" customHeight="1" x14ac:dyDescent="0.25">
      <c r="A85" s="2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5"/>
      <c r="AM85" s="25"/>
      <c r="AN85" s="25"/>
      <c r="AO85" s="38"/>
      <c r="AP85" s="38"/>
      <c r="AQ85" s="38"/>
      <c r="AR85" s="42"/>
      <c r="AS85" s="42"/>
    </row>
    <row r="86" spans="1:45" s="10" customFormat="1" ht="15" customHeight="1" x14ac:dyDescent="0.25">
      <c r="A86" s="2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5"/>
      <c r="AM86" s="25"/>
      <c r="AN86" s="25"/>
      <c r="AO86" s="38"/>
      <c r="AP86" s="38"/>
      <c r="AQ86" s="38"/>
      <c r="AR86" s="42"/>
      <c r="AS86" s="42"/>
    </row>
    <row r="87" spans="1:45" s="10" customFormat="1" ht="15" customHeight="1" x14ac:dyDescent="0.25">
      <c r="A87" s="24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5"/>
      <c r="AM87" s="25"/>
      <c r="AN87" s="25"/>
      <c r="AO87" s="38"/>
      <c r="AP87" s="38"/>
      <c r="AQ87" s="38"/>
      <c r="AR87" s="42"/>
      <c r="AS87" s="42"/>
    </row>
    <row r="88" spans="1:45" s="10" customFormat="1" ht="15" customHeight="1" x14ac:dyDescent="0.25">
      <c r="A88" s="2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5"/>
      <c r="AM88" s="25"/>
      <c r="AN88" s="25"/>
      <c r="AO88" s="38"/>
      <c r="AP88" s="38"/>
      <c r="AQ88" s="38"/>
      <c r="AR88" s="42"/>
      <c r="AS88" s="42"/>
    </row>
    <row r="89" spans="1:45" s="10" customFormat="1" ht="15" customHeight="1" x14ac:dyDescent="0.25">
      <c r="A89" s="24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5"/>
      <c r="AM89" s="25"/>
      <c r="AN89" s="25"/>
      <c r="AO89" s="38"/>
      <c r="AP89" s="38"/>
      <c r="AQ89" s="38"/>
      <c r="AR89" s="42"/>
      <c r="AS89" s="42"/>
    </row>
    <row r="90" spans="1:45" s="10" customFormat="1" ht="15" customHeight="1" x14ac:dyDescent="0.25">
      <c r="A90" s="24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5"/>
      <c r="AM90" s="25"/>
      <c r="AN90" s="25"/>
      <c r="AO90" s="38"/>
      <c r="AP90" s="38"/>
      <c r="AQ90" s="38"/>
      <c r="AR90" s="42"/>
      <c r="AS90" s="3"/>
    </row>
    <row r="91" spans="1:45" s="10" customFormat="1" ht="15" customHeight="1" x14ac:dyDescent="0.25">
      <c r="A91" s="2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5"/>
      <c r="AM91" s="25"/>
      <c r="AN91" s="25"/>
      <c r="AO91" s="38"/>
      <c r="AP91" s="38"/>
      <c r="AQ91" s="38"/>
      <c r="AR91" s="42"/>
      <c r="AS91" s="3"/>
    </row>
    <row r="92" spans="1:45" s="10" customFormat="1" ht="15" customHeight="1" x14ac:dyDescent="0.25">
      <c r="A92" s="24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5"/>
      <c r="AM92" s="25"/>
      <c r="AN92" s="25"/>
      <c r="AO92" s="38"/>
      <c r="AP92" s="38"/>
      <c r="AQ92" s="38"/>
      <c r="AR92" s="42"/>
      <c r="AS92" s="3"/>
    </row>
    <row r="93" spans="1:45" s="10" customFormat="1" ht="15" customHeight="1" x14ac:dyDescent="0.25">
      <c r="A93" s="24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5"/>
      <c r="AM93" s="25"/>
      <c r="AN93" s="25"/>
      <c r="AO93" s="38"/>
      <c r="AP93" s="38"/>
      <c r="AQ93" s="38"/>
      <c r="AR93" s="42"/>
      <c r="AS93" s="3"/>
    </row>
    <row r="94" spans="1:45" s="10" customFormat="1" ht="15" customHeight="1" x14ac:dyDescent="0.25">
      <c r="A94" s="2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5"/>
      <c r="AM94" s="25"/>
      <c r="AN94" s="25"/>
      <c r="AO94" s="38"/>
      <c r="AP94" s="38"/>
      <c r="AQ94" s="38"/>
      <c r="AR94" s="42"/>
      <c r="AS94" s="3"/>
    </row>
    <row r="95" spans="1:45" s="10" customFormat="1" ht="15" customHeight="1" x14ac:dyDescent="0.25">
      <c r="A95" s="24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5"/>
      <c r="AM95" s="25"/>
      <c r="AN95" s="25"/>
      <c r="AO95" s="38"/>
      <c r="AP95" s="38"/>
      <c r="AQ95" s="38"/>
      <c r="AR95" s="42"/>
      <c r="AS95" s="3"/>
    </row>
    <row r="96" spans="1:45" s="10" customFormat="1" ht="15" customHeight="1" x14ac:dyDescent="0.25">
      <c r="A96" s="24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5"/>
      <c r="AM96" s="25"/>
      <c r="AN96" s="25"/>
      <c r="AO96" s="38"/>
      <c r="AP96" s="38"/>
      <c r="AQ96" s="38"/>
      <c r="AR96" s="42"/>
      <c r="AS96" s="3"/>
    </row>
    <row r="97" spans="1:45" s="10" customFormat="1" ht="15" customHeight="1" x14ac:dyDescent="0.25">
      <c r="A97" s="2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5"/>
      <c r="AM97" s="25"/>
      <c r="AN97" s="25"/>
      <c r="AO97" s="38"/>
      <c r="AP97" s="38"/>
      <c r="AQ97" s="38"/>
      <c r="AR97" s="42"/>
      <c r="AS97" s="3"/>
    </row>
    <row r="98" spans="1:45" s="10" customFormat="1" ht="15" customHeight="1" x14ac:dyDescent="0.25">
      <c r="A98" s="24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5"/>
      <c r="AM98" s="25"/>
      <c r="AN98" s="25"/>
      <c r="AO98" s="38"/>
      <c r="AP98" s="38"/>
      <c r="AQ98" s="38"/>
      <c r="AR98" s="42"/>
      <c r="AS98" s="3"/>
    </row>
    <row r="99" spans="1:45" s="10" customFormat="1" ht="15" customHeight="1" x14ac:dyDescent="0.25">
      <c r="A99" s="24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5"/>
      <c r="AM99" s="25"/>
      <c r="AN99" s="25"/>
      <c r="AO99" s="38"/>
      <c r="AP99" s="38"/>
      <c r="AQ99" s="38"/>
      <c r="AR99" s="42"/>
      <c r="AS99" s="3"/>
    </row>
    <row r="100" spans="1:45" s="10" customFormat="1" ht="15" customHeight="1" x14ac:dyDescent="0.25">
      <c r="A100" s="24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5"/>
      <c r="AM100" s="25"/>
      <c r="AN100" s="25"/>
      <c r="AO100" s="38"/>
      <c r="AP100" s="38"/>
      <c r="AQ100" s="38"/>
      <c r="AR100" s="42"/>
      <c r="AS100" s="3"/>
    </row>
    <row r="101" spans="1:45" s="10" customFormat="1" ht="15" customHeight="1" x14ac:dyDescent="0.25">
      <c r="A101" s="24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5"/>
      <c r="AM101" s="25"/>
      <c r="AN101" s="25"/>
      <c r="AO101" s="38"/>
      <c r="AP101" s="38"/>
      <c r="AQ101" s="38"/>
      <c r="AR101" s="42"/>
      <c r="AS101" s="3"/>
    </row>
    <row r="102" spans="1:45" s="10" customFormat="1" ht="15" customHeight="1" x14ac:dyDescent="0.25">
      <c r="A102" s="2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5"/>
      <c r="AM102" s="25"/>
      <c r="AN102" s="25"/>
      <c r="AO102" s="38"/>
      <c r="AP102" s="38"/>
      <c r="AQ102" s="38"/>
      <c r="AR102" s="42"/>
      <c r="AS102" s="3"/>
    </row>
    <row r="103" spans="1:45" s="10" customFormat="1" ht="15" customHeight="1" x14ac:dyDescent="0.25">
      <c r="A103" s="24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5"/>
      <c r="AM103" s="25"/>
      <c r="AN103" s="25"/>
      <c r="AO103" s="38"/>
      <c r="AP103" s="38"/>
      <c r="AQ103" s="38"/>
      <c r="AR103" s="42"/>
      <c r="AS103" s="3"/>
    </row>
    <row r="104" spans="1:45" s="10" customFormat="1" ht="15" customHeight="1" x14ac:dyDescent="0.25">
      <c r="A104" s="24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5"/>
      <c r="AM104" s="25"/>
      <c r="AN104" s="25"/>
      <c r="AO104" s="38"/>
      <c r="AP104" s="38"/>
      <c r="AQ104" s="38"/>
      <c r="AR104" s="42"/>
      <c r="AS104" s="3"/>
    </row>
    <row r="105" spans="1:45" s="10" customFormat="1" ht="15" customHeight="1" x14ac:dyDescent="0.25">
      <c r="A105" s="24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5"/>
      <c r="AM105" s="25"/>
      <c r="AN105" s="25"/>
      <c r="AO105" s="38"/>
      <c r="AP105" s="38"/>
      <c r="AQ105" s="38"/>
      <c r="AR105" s="42"/>
      <c r="AS105" s="3"/>
    </row>
    <row r="106" spans="1:45" s="10" customFormat="1" ht="15" customHeight="1" x14ac:dyDescent="0.25">
      <c r="A106" s="2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5"/>
      <c r="AM106" s="25"/>
      <c r="AN106" s="25"/>
      <c r="AO106" s="38"/>
      <c r="AP106" s="38"/>
      <c r="AQ106" s="38"/>
      <c r="AR106" s="42"/>
      <c r="AS106" s="3"/>
    </row>
    <row r="107" spans="1:45" s="10" customFormat="1" ht="15" customHeight="1" x14ac:dyDescent="0.25">
      <c r="A107" s="2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42"/>
      <c r="AS107" s="3"/>
    </row>
    <row r="108" spans="1:45" s="10" customFormat="1" ht="15" customHeight="1" x14ac:dyDescent="0.25">
      <c r="A108" s="2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42"/>
      <c r="AS108" s="3"/>
    </row>
    <row r="109" spans="1:45" s="10" customFormat="1" ht="15" customHeight="1" x14ac:dyDescent="0.25">
      <c r="A109" s="2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42"/>
      <c r="AS109" s="3"/>
    </row>
    <row r="110" spans="1:45" s="10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42"/>
      <c r="AS110" s="3"/>
    </row>
    <row r="111" spans="1:45" s="10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42"/>
      <c r="AS111" s="3"/>
    </row>
    <row r="112" spans="1:45" s="10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42"/>
      <c r="AS112" s="3"/>
    </row>
    <row r="113" spans="1:45" s="10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42"/>
      <c r="AS113" s="3"/>
    </row>
    <row r="114" spans="1:45" s="10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42"/>
      <c r="AS114" s="3"/>
    </row>
    <row r="115" spans="1:45" s="10" customFormat="1" ht="15" customHeigh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42"/>
      <c r="AS115" s="3"/>
    </row>
    <row r="116" spans="1:45" s="10" customFormat="1" ht="15" customHeigh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42"/>
      <c r="AS116" s="3"/>
    </row>
    <row r="117" spans="1:45" s="10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42"/>
      <c r="AS117" s="3"/>
    </row>
    <row r="118" spans="1:45" s="10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42"/>
      <c r="AS118" s="3"/>
    </row>
    <row r="119" spans="1:45" s="10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42"/>
      <c r="AS119" s="3"/>
    </row>
    <row r="120" spans="1:45" s="10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42"/>
      <c r="AS120" s="3"/>
    </row>
    <row r="121" spans="1:45" s="10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42"/>
      <c r="AS121" s="3"/>
    </row>
    <row r="122" spans="1:45" s="10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42"/>
      <c r="AS122" s="3"/>
    </row>
    <row r="123" spans="1:45" s="10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42"/>
      <c r="AS123" s="3"/>
    </row>
    <row r="124" spans="1:45" s="10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42"/>
      <c r="AS124" s="3"/>
    </row>
    <row r="125" spans="1:45" s="10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42"/>
      <c r="AS125" s="3"/>
    </row>
    <row r="126" spans="1:45" s="10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42"/>
      <c r="AS126" s="3"/>
    </row>
    <row r="127" spans="1:45" s="10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42"/>
      <c r="AS127" s="3"/>
    </row>
    <row r="128" spans="1:45" s="10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42"/>
      <c r="AS128" s="3"/>
    </row>
    <row r="129" spans="1:45" s="10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42"/>
      <c r="AS129" s="3"/>
    </row>
    <row r="130" spans="1:45" s="10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42"/>
      <c r="AS130" s="3"/>
    </row>
    <row r="131" spans="1:45" s="10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42"/>
      <c r="AS131" s="3"/>
    </row>
    <row r="132" spans="1:45" s="10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42"/>
      <c r="AS132" s="3"/>
    </row>
    <row r="133" spans="1:45" s="10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42"/>
      <c r="AS133" s="3"/>
    </row>
    <row r="134" spans="1:45" s="10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42"/>
      <c r="AS134" s="3"/>
    </row>
    <row r="135" spans="1:45" s="10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42"/>
      <c r="AS135" s="3"/>
    </row>
    <row r="136" spans="1:45" s="10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42"/>
      <c r="AS136" s="3"/>
    </row>
    <row r="137" spans="1:45" s="10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42"/>
      <c r="AS137" s="3"/>
    </row>
    <row r="138" spans="1:45" s="10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42"/>
      <c r="AS138" s="3"/>
    </row>
    <row r="139" spans="1:45" s="10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42"/>
      <c r="AS139" s="3"/>
    </row>
    <row r="140" spans="1:45" s="10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42"/>
      <c r="AS140" s="3"/>
    </row>
    <row r="141" spans="1:45" s="10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42"/>
      <c r="AS141" s="3"/>
    </row>
    <row r="142" spans="1:45" s="10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42"/>
      <c r="AS142" s="3"/>
    </row>
    <row r="143" spans="1:45" s="10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42"/>
      <c r="AS143" s="3"/>
    </row>
    <row r="144" spans="1:45" s="10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42"/>
      <c r="AS144" s="3"/>
    </row>
    <row r="145" spans="1:45" s="10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42"/>
      <c r="AS145" s="3"/>
    </row>
    <row r="146" spans="1:45" s="10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42"/>
      <c r="AS146" s="3"/>
    </row>
    <row r="147" spans="1:45" s="10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42"/>
      <c r="AS147" s="3"/>
    </row>
    <row r="148" spans="1:45" s="10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42"/>
      <c r="AS148" s="3"/>
    </row>
    <row r="149" spans="1:45" s="10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42"/>
      <c r="AS149" s="3"/>
    </row>
    <row r="150" spans="1:45" s="10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42"/>
      <c r="AS150" s="3"/>
    </row>
    <row r="151" spans="1:45" s="10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42"/>
      <c r="AS151" s="3"/>
    </row>
    <row r="152" spans="1:45" s="10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42"/>
      <c r="AS152" s="42"/>
    </row>
    <row r="153" spans="1:45" s="10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42"/>
      <c r="AS153" s="42"/>
    </row>
    <row r="154" spans="1:45" s="10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42"/>
      <c r="AS154" s="3"/>
    </row>
    <row r="155" spans="1:45" s="10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42"/>
      <c r="AS155" s="3"/>
    </row>
    <row r="156" spans="1:45" s="10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42"/>
      <c r="AS156" s="3"/>
    </row>
    <row r="157" spans="1:45" s="10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42"/>
      <c r="AS157" s="3"/>
    </row>
    <row r="158" spans="1:45" s="10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42"/>
      <c r="AS158" s="3"/>
    </row>
    <row r="159" spans="1:45" s="10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42"/>
      <c r="AS159" s="3"/>
    </row>
    <row r="160" spans="1:45" s="10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42"/>
      <c r="AS160" s="3"/>
    </row>
    <row r="161" spans="1:45" s="10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42"/>
      <c r="AS161" s="3"/>
    </row>
    <row r="162" spans="1:45" s="10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42"/>
      <c r="AS162" s="3"/>
    </row>
    <row r="163" spans="1:45" s="10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42"/>
      <c r="AS163" s="3"/>
    </row>
    <row r="164" spans="1:45" s="10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5"/>
      <c r="AM164" s="25"/>
      <c r="AN164" s="25"/>
      <c r="AO164" s="38"/>
      <c r="AP164" s="38"/>
      <c r="AQ164" s="38"/>
      <c r="AR164" s="42"/>
      <c r="AS164" s="3"/>
    </row>
    <row r="165" spans="1:45" s="10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5"/>
      <c r="AM165" s="25"/>
      <c r="AN165" s="25"/>
      <c r="AO165" s="38"/>
      <c r="AP165" s="38"/>
      <c r="AQ165" s="38"/>
      <c r="AR165" s="42"/>
      <c r="AS165" s="3"/>
    </row>
    <row r="166" spans="1:45" s="10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5"/>
      <c r="AM166" s="25"/>
      <c r="AN166" s="25"/>
      <c r="AO166" s="38"/>
      <c r="AP166" s="38"/>
      <c r="AQ166" s="38"/>
      <c r="AR166" s="42"/>
      <c r="AS166" s="3"/>
    </row>
    <row r="167" spans="1:45" s="10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5"/>
      <c r="AM167" s="25"/>
      <c r="AN167" s="25"/>
      <c r="AO167" s="38"/>
      <c r="AP167" s="38"/>
      <c r="AQ167" s="38"/>
      <c r="AR167" s="42"/>
      <c r="AS167" s="3"/>
    </row>
    <row r="168" spans="1:45" s="10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38"/>
      <c r="AH168" s="38"/>
      <c r="AI168" s="38"/>
      <c r="AJ168" s="38"/>
      <c r="AK168" s="38"/>
      <c r="AL168" s="25"/>
      <c r="AM168" s="25"/>
      <c r="AN168" s="25"/>
      <c r="AO168" s="38"/>
      <c r="AP168" s="38"/>
      <c r="AQ168" s="38"/>
      <c r="AR168" s="42"/>
      <c r="AS168" s="3"/>
    </row>
    <row r="169" spans="1:45" s="10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1"/>
      <c r="AG169" s="38"/>
      <c r="AH169" s="38"/>
      <c r="AI169" s="38"/>
      <c r="AJ169" s="38"/>
      <c r="AK169" s="38"/>
      <c r="AL169" s="25"/>
      <c r="AM169" s="25"/>
      <c r="AN169" s="25"/>
      <c r="AO169" s="38"/>
      <c r="AP169" s="38"/>
      <c r="AQ169" s="38"/>
      <c r="AR169" s="42"/>
      <c r="AS169" s="3"/>
    </row>
    <row r="170" spans="1:45" s="10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1"/>
      <c r="AG170" s="38"/>
      <c r="AH170" s="38"/>
      <c r="AI170" s="38"/>
      <c r="AJ170" s="38"/>
      <c r="AK170" s="38"/>
      <c r="AL170" s="25"/>
      <c r="AM170" s="25"/>
      <c r="AN170" s="25"/>
      <c r="AO170" s="38"/>
      <c r="AP170" s="38"/>
      <c r="AQ170" s="38"/>
      <c r="AR170" s="42"/>
      <c r="AS170" s="3"/>
    </row>
    <row r="171" spans="1:45" s="10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1"/>
      <c r="AG171" s="38"/>
      <c r="AH171" s="38"/>
      <c r="AI171" s="38"/>
      <c r="AJ171" s="38"/>
      <c r="AK171" s="38"/>
      <c r="AL171" s="25"/>
      <c r="AM171" s="25"/>
      <c r="AN171" s="25"/>
      <c r="AO171" s="38"/>
      <c r="AP171" s="38"/>
      <c r="AQ171" s="38"/>
      <c r="AR171" s="42"/>
      <c r="AS171" s="3"/>
    </row>
    <row r="172" spans="1:45" s="10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1"/>
      <c r="AG172" s="38"/>
      <c r="AH172" s="38"/>
      <c r="AI172" s="38"/>
      <c r="AJ172" s="38"/>
      <c r="AK172" s="38"/>
      <c r="AL172" s="25"/>
      <c r="AM172" s="25"/>
      <c r="AN172" s="25"/>
      <c r="AO172" s="38"/>
      <c r="AP172" s="38"/>
      <c r="AQ172" s="38"/>
      <c r="AR172" s="42"/>
      <c r="AS172" s="3"/>
    </row>
    <row r="173" spans="1:45" s="10" customFormat="1" ht="15" customHeight="1" x14ac:dyDescent="0.25">
      <c r="A173" s="2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1"/>
      <c r="AG173" s="38"/>
      <c r="AH173" s="38"/>
      <c r="AI173" s="38"/>
      <c r="AJ173" s="38"/>
      <c r="AK173" s="38"/>
      <c r="AL173" s="25"/>
      <c r="AM173" s="25"/>
      <c r="AN173" s="25"/>
      <c r="AO173" s="38"/>
      <c r="AP173" s="38"/>
      <c r="AQ173" s="38"/>
      <c r="AR173" s="42"/>
      <c r="AS173" s="3"/>
    </row>
    <row r="174" spans="1:45" s="10" customFormat="1" ht="15" customHeight="1" x14ac:dyDescent="0.25">
      <c r="A174" s="2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1"/>
      <c r="AG174" s="38"/>
      <c r="AH174" s="38"/>
      <c r="AI174" s="38"/>
      <c r="AJ174" s="38"/>
      <c r="AK174" s="38"/>
      <c r="AL174" s="25"/>
      <c r="AM174" s="25"/>
      <c r="AN174" s="25"/>
      <c r="AO174" s="38"/>
      <c r="AP174" s="38"/>
      <c r="AQ174" s="38"/>
      <c r="AR174" s="42"/>
      <c r="AS174" s="3"/>
    </row>
    <row r="175" spans="1:45" s="10" customFormat="1" ht="15" customHeight="1" x14ac:dyDescent="0.25">
      <c r="A175" s="2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0"/>
      <c r="AI175" s="38"/>
      <c r="AJ175" s="38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0"/>
      <c r="AI176" s="38"/>
      <c r="AJ176" s="38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1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0"/>
      <c r="AI177" s="38"/>
      <c r="AJ177" s="38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5"/>
      <c r="P178" s="25"/>
      <c r="Q178" s="25"/>
      <c r="R178" s="25"/>
      <c r="S178" s="25"/>
      <c r="T178" s="25"/>
      <c r="U178" s="38"/>
      <c r="V178" s="41"/>
      <c r="W178" s="38"/>
      <c r="X178" s="38"/>
      <c r="Y178" s="25"/>
      <c r="Z178" s="25"/>
      <c r="AA178" s="25"/>
      <c r="AB178" s="25"/>
      <c r="AC178" s="25"/>
      <c r="AD178" s="25"/>
      <c r="AE178" s="25"/>
      <c r="AF178" s="25"/>
      <c r="AG178" s="25"/>
      <c r="AH178" s="60"/>
      <c r="AI178" s="38"/>
      <c r="AJ178" s="38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5"/>
      <c r="P179" s="25"/>
      <c r="Q179" s="25"/>
      <c r="R179" s="25"/>
      <c r="S179" s="25"/>
      <c r="T179" s="25"/>
      <c r="U179" s="38"/>
      <c r="V179" s="41"/>
      <c r="W179" s="38"/>
      <c r="X179" s="38"/>
      <c r="Y179" s="25"/>
      <c r="Z179" s="25"/>
      <c r="AA179" s="25"/>
      <c r="AB179" s="25"/>
      <c r="AC179" s="25"/>
      <c r="AD179" s="25"/>
      <c r="AE179" s="25"/>
      <c r="AF179" s="25"/>
      <c r="AG179" s="25"/>
      <c r="AH179" s="60"/>
      <c r="AI179" s="38"/>
      <c r="AJ179" s="38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5"/>
      <c r="P180" s="25"/>
      <c r="Q180" s="25"/>
      <c r="R180" s="25"/>
      <c r="S180" s="25"/>
      <c r="T180" s="25"/>
      <c r="U180" s="38"/>
      <c r="V180" s="41"/>
      <c r="W180" s="38"/>
      <c r="X180" s="38"/>
      <c r="Y180" s="25"/>
      <c r="Z180" s="25"/>
      <c r="AA180" s="25"/>
      <c r="AB180" s="25"/>
      <c r="AC180" s="25"/>
      <c r="AD180" s="25"/>
      <c r="AE180" s="25"/>
      <c r="AF180" s="25"/>
      <c r="AG180" s="25"/>
      <c r="AH180" s="60"/>
      <c r="AI180" s="38"/>
      <c r="AJ180" s="38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5"/>
      <c r="P181" s="25"/>
      <c r="Q181" s="25"/>
      <c r="R181" s="25"/>
      <c r="S181" s="25"/>
      <c r="T181" s="25"/>
      <c r="U181" s="38"/>
      <c r="V181" s="41"/>
      <c r="W181" s="38"/>
      <c r="X181" s="38"/>
      <c r="Y181" s="25"/>
      <c r="Z181" s="25"/>
      <c r="AA181" s="25"/>
      <c r="AB181" s="25"/>
      <c r="AC181" s="25"/>
      <c r="AD181" s="25"/>
      <c r="AE181" s="25"/>
      <c r="AF181" s="25"/>
      <c r="AG181" s="25"/>
      <c r="AH181" s="60"/>
      <c r="AI181" s="38"/>
      <c r="AJ181" s="38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5"/>
      <c r="P182" s="25"/>
      <c r="Q182" s="25"/>
      <c r="R182" s="25"/>
      <c r="S182" s="25"/>
      <c r="T182" s="25"/>
      <c r="U182" s="38"/>
      <c r="V182" s="41"/>
      <c r="W182" s="38"/>
      <c r="X182" s="38"/>
      <c r="Y182" s="25"/>
      <c r="Z182" s="25"/>
      <c r="AA182" s="25"/>
      <c r="AB182" s="25"/>
      <c r="AC182" s="25"/>
      <c r="AD182" s="25"/>
      <c r="AE182" s="25"/>
      <c r="AF182" s="25"/>
      <c r="AG182" s="25"/>
      <c r="AH182" s="60"/>
      <c r="AI182" s="38"/>
      <c r="AJ182" s="38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5"/>
      <c r="P183" s="25"/>
      <c r="Q183" s="25"/>
      <c r="R183" s="25"/>
      <c r="S183" s="25"/>
      <c r="T183" s="25"/>
      <c r="U183" s="38"/>
      <c r="V183" s="41"/>
      <c r="W183" s="38"/>
      <c r="X183" s="38"/>
      <c r="Y183" s="25"/>
      <c r="Z183" s="25"/>
      <c r="AA183" s="25"/>
      <c r="AB183" s="25"/>
      <c r="AC183" s="25"/>
      <c r="AD183" s="25"/>
      <c r="AE183" s="25"/>
      <c r="AF183" s="25"/>
      <c r="AG183" s="25"/>
      <c r="AH183" s="60"/>
      <c r="AI183" s="38"/>
      <c r="AJ183" s="38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5"/>
      <c r="P184" s="25"/>
      <c r="Q184" s="25"/>
      <c r="R184" s="25"/>
      <c r="S184" s="25"/>
      <c r="T184" s="25"/>
      <c r="U184" s="38"/>
      <c r="V184" s="41"/>
      <c r="W184" s="38"/>
      <c r="X184" s="38"/>
      <c r="Y184" s="25"/>
      <c r="Z184" s="25"/>
      <c r="AA184" s="25"/>
      <c r="AB184" s="25"/>
      <c r="AC184" s="25"/>
      <c r="AD184" s="25"/>
      <c r="AE184" s="25"/>
      <c r="AF184" s="25"/>
      <c r="AG184" s="25"/>
      <c r="AH184" s="60"/>
      <c r="AI184" s="38"/>
      <c r="AJ184" s="38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5"/>
      <c r="P185" s="25"/>
      <c r="Q185" s="25"/>
      <c r="R185" s="25"/>
      <c r="S185" s="25"/>
      <c r="T185" s="25"/>
      <c r="U185" s="38"/>
      <c r="V185" s="41"/>
      <c r="W185" s="38"/>
      <c r="X185" s="38"/>
      <c r="Y185" s="25"/>
      <c r="Z185" s="25"/>
      <c r="AA185" s="25"/>
      <c r="AB185" s="25"/>
      <c r="AC185" s="25"/>
      <c r="AD185" s="25"/>
      <c r="AE185" s="25"/>
      <c r="AF185" s="25"/>
      <c r="AG185" s="25"/>
      <c r="AH185" s="60"/>
      <c r="AI185" s="38"/>
      <c r="AJ185" s="38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5"/>
      <c r="P186" s="25"/>
      <c r="Q186" s="25"/>
      <c r="R186" s="25"/>
      <c r="S186" s="25"/>
      <c r="T186" s="25"/>
      <c r="U186" s="38"/>
      <c r="V186" s="41"/>
      <c r="W186" s="38"/>
      <c r="X186" s="38"/>
      <c r="Y186" s="25"/>
      <c r="Z186" s="25"/>
      <c r="AA186" s="25"/>
      <c r="AB186" s="25"/>
      <c r="AC186" s="25"/>
      <c r="AD186" s="25"/>
      <c r="AE186" s="25"/>
      <c r="AF186" s="25"/>
      <c r="AG186" s="25"/>
      <c r="AH186" s="60"/>
      <c r="AI186" s="38"/>
      <c r="AJ186" s="38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1"/>
      <c r="AG187" s="38"/>
      <c r="AH187" s="38"/>
      <c r="AI187" s="38"/>
      <c r="AJ187" s="38"/>
      <c r="AK187" s="38"/>
      <c r="AL187" s="25"/>
      <c r="AM187" s="25"/>
      <c r="AN187" s="25"/>
      <c r="AO187" s="38"/>
      <c r="AP187" s="38"/>
      <c r="AQ187" s="38"/>
      <c r="AR187" s="42"/>
      <c r="AS187" s="3"/>
    </row>
    <row r="188" spans="1:45" s="10" customFormat="1" ht="15" customHeight="1" x14ac:dyDescent="0.25">
      <c r="A188" s="24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1"/>
      <c r="AG188" s="38"/>
      <c r="AH188" s="38"/>
      <c r="AI188" s="38"/>
      <c r="AJ188" s="38"/>
      <c r="AK188" s="38"/>
      <c r="AL188" s="25"/>
      <c r="AM188" s="25"/>
      <c r="AN188" s="25"/>
      <c r="AO188" s="38"/>
      <c r="AP188" s="38"/>
      <c r="AQ188" s="38"/>
      <c r="AR188" s="42"/>
      <c r="AS188" s="3"/>
    </row>
    <row r="189" spans="1:45" s="10" customFormat="1" ht="15" customHeight="1" x14ac:dyDescent="0.25">
      <c r="A189" s="24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1"/>
      <c r="AG189" s="38"/>
      <c r="AH189" s="38"/>
      <c r="AI189" s="38"/>
      <c r="AJ189" s="38"/>
      <c r="AK189" s="38"/>
      <c r="AL189" s="25"/>
      <c r="AM189" s="25"/>
      <c r="AN189" s="25"/>
      <c r="AO189" s="38"/>
      <c r="AP189" s="38"/>
      <c r="AQ189" s="38"/>
      <c r="AR189" s="42"/>
      <c r="AS189" s="3"/>
    </row>
    <row r="190" spans="1:45" s="10" customFormat="1" ht="15" customHeight="1" x14ac:dyDescent="0.25">
      <c r="A190" s="24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1"/>
      <c r="AG190" s="38"/>
      <c r="AH190" s="38"/>
      <c r="AI190" s="38"/>
      <c r="AJ190" s="38"/>
      <c r="AK190" s="38"/>
      <c r="AL190" s="25"/>
      <c r="AM190" s="25"/>
      <c r="AN190" s="25"/>
      <c r="AO190" s="38"/>
      <c r="AP190" s="38"/>
      <c r="AQ190" s="38"/>
      <c r="AR190" s="42"/>
      <c r="AS190" s="3"/>
    </row>
    <row r="191" spans="1:45" s="10" customFormat="1" ht="15" customHeight="1" x14ac:dyDescent="0.25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1"/>
      <c r="AG191" s="38"/>
      <c r="AH191" s="38"/>
      <c r="AI191" s="38"/>
      <c r="AJ191" s="38"/>
      <c r="AK191" s="38"/>
      <c r="AL191" s="25"/>
      <c r="AM191" s="25"/>
      <c r="AN191" s="25"/>
      <c r="AO191" s="38"/>
      <c r="AP191" s="38"/>
      <c r="AQ191" s="38"/>
      <c r="AR191" s="42"/>
      <c r="AS191" s="3"/>
    </row>
    <row r="192" spans="1:45" s="10" customFormat="1" ht="15" customHeight="1" x14ac:dyDescent="0.25">
      <c r="A192" s="24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1"/>
      <c r="AG192" s="38"/>
      <c r="AH192" s="38"/>
      <c r="AI192" s="38"/>
      <c r="AJ192" s="38"/>
      <c r="AK192" s="38"/>
      <c r="AL192" s="25"/>
      <c r="AM192" s="25"/>
      <c r="AN192" s="25"/>
      <c r="AO192" s="38"/>
      <c r="AP192" s="38"/>
      <c r="AQ192" s="38"/>
      <c r="AR192" s="42"/>
      <c r="AS192" s="3"/>
    </row>
    <row r="193" spans="1:45" s="10" customFormat="1" ht="15" customHeight="1" x14ac:dyDescent="0.25">
      <c r="A193" s="24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1"/>
      <c r="AG193" s="38"/>
      <c r="AH193" s="38"/>
      <c r="AI193" s="38"/>
      <c r="AJ193" s="38"/>
      <c r="AK193" s="38"/>
      <c r="AL193" s="25"/>
      <c r="AM193" s="25"/>
      <c r="AN193" s="25"/>
      <c r="AO193" s="38"/>
      <c r="AP193" s="38"/>
      <c r="AQ193" s="38"/>
      <c r="AR193" s="42"/>
      <c r="AS193" s="3"/>
    </row>
    <row r="194" spans="1:45" s="10" customFormat="1" ht="15" customHeight="1" x14ac:dyDescent="0.25">
      <c r="A194" s="2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1"/>
      <c r="AG194" s="38"/>
      <c r="AH194" s="38"/>
      <c r="AI194" s="38"/>
      <c r="AJ194" s="38"/>
      <c r="AK194" s="38"/>
      <c r="AL194" s="25"/>
      <c r="AM194" s="25"/>
      <c r="AN194" s="25"/>
      <c r="AO194" s="38"/>
      <c r="AP194" s="38"/>
      <c r="AQ194" s="38"/>
      <c r="AR194" s="42"/>
      <c r="AS194" s="3"/>
    </row>
    <row r="195" spans="1:45" s="10" customFormat="1" ht="15" customHeight="1" x14ac:dyDescent="0.25">
      <c r="A195" s="24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1"/>
      <c r="AG195" s="38"/>
      <c r="AH195" s="38"/>
      <c r="AI195" s="38"/>
      <c r="AJ195" s="38"/>
      <c r="AK195" s="38"/>
      <c r="AL195" s="25"/>
      <c r="AM195" s="25"/>
      <c r="AN195" s="25"/>
      <c r="AO195" s="38"/>
      <c r="AP195" s="38"/>
      <c r="AQ195" s="38"/>
      <c r="AR195" s="42"/>
      <c r="AS195" s="3"/>
    </row>
    <row r="196" spans="1:45" s="10" customFormat="1" ht="15" customHeight="1" x14ac:dyDescent="0.25">
      <c r="A196" s="24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1"/>
      <c r="AG196" s="38"/>
      <c r="AH196" s="38"/>
      <c r="AI196" s="38"/>
      <c r="AJ196" s="38"/>
      <c r="AK196" s="38"/>
      <c r="AL196" s="25"/>
      <c r="AM196" s="25"/>
      <c r="AN196" s="25"/>
      <c r="AO196" s="38"/>
      <c r="AP196" s="38"/>
      <c r="AQ196" s="38"/>
      <c r="AR196" s="42"/>
      <c r="AS196" s="3"/>
    </row>
    <row r="197" spans="1:45" s="10" customFormat="1" ht="15" customHeight="1" x14ac:dyDescent="0.25">
      <c r="A197" s="24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1"/>
      <c r="AG197" s="38"/>
      <c r="AH197" s="38"/>
      <c r="AI197" s="38"/>
      <c r="AJ197" s="38"/>
      <c r="AK197" s="38"/>
      <c r="AL197" s="25"/>
      <c r="AM197" s="25"/>
      <c r="AN197" s="25"/>
      <c r="AO197" s="38"/>
      <c r="AP197" s="38"/>
      <c r="AQ197" s="38"/>
      <c r="AR197" s="42"/>
      <c r="AS197" s="3"/>
    </row>
    <row r="198" spans="1:45" s="10" customFormat="1" ht="15" customHeight="1" x14ac:dyDescent="0.25">
      <c r="A198" s="24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1"/>
      <c r="AG198" s="38"/>
      <c r="AH198" s="38"/>
      <c r="AI198" s="38"/>
      <c r="AJ198" s="38"/>
      <c r="AK198" s="38"/>
      <c r="AL198" s="25"/>
      <c r="AM198" s="25"/>
      <c r="AN198" s="25"/>
      <c r="AO198" s="38"/>
      <c r="AP198" s="38"/>
      <c r="AQ198" s="38"/>
      <c r="AR198" s="42"/>
      <c r="AS198" s="3"/>
    </row>
    <row r="199" spans="1:45" s="10" customFormat="1" ht="15" customHeight="1" x14ac:dyDescent="0.25">
      <c r="A199" s="24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1"/>
      <c r="AG199" s="38"/>
      <c r="AH199" s="38"/>
      <c r="AI199" s="38"/>
      <c r="AJ199" s="38"/>
      <c r="AK199" s="38"/>
      <c r="AL199" s="25"/>
      <c r="AM199" s="25"/>
      <c r="AN199" s="25"/>
      <c r="AO199" s="38"/>
      <c r="AP199" s="38"/>
      <c r="AQ199" s="38"/>
      <c r="AR199" s="42"/>
      <c r="AS199" s="3"/>
    </row>
    <row r="200" spans="1:45" s="10" customFormat="1" ht="15" customHeight="1" x14ac:dyDescent="0.25">
      <c r="A200" s="24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1"/>
      <c r="AG200" s="38"/>
      <c r="AH200" s="38"/>
      <c r="AI200" s="38"/>
      <c r="AJ200" s="38"/>
      <c r="AK200" s="38"/>
      <c r="AL200" s="25"/>
      <c r="AM200" s="25"/>
      <c r="AN200" s="25"/>
      <c r="AO200" s="38"/>
      <c r="AP200" s="38"/>
      <c r="AQ200" s="38"/>
      <c r="AR200" s="42"/>
      <c r="AS200" s="3"/>
    </row>
    <row r="201" spans="1:45" s="10" customFormat="1" ht="15" customHeight="1" x14ac:dyDescent="0.25">
      <c r="A201" s="24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1"/>
      <c r="AG201" s="38"/>
      <c r="AH201" s="38"/>
      <c r="AI201" s="38"/>
      <c r="AJ201" s="38"/>
      <c r="AK201" s="38"/>
      <c r="AL201" s="25"/>
      <c r="AM201" s="25"/>
      <c r="AN201" s="25"/>
      <c r="AO201" s="38"/>
      <c r="AP201" s="38"/>
      <c r="AQ201" s="38"/>
      <c r="AR201" s="42"/>
      <c r="AS201" s="3"/>
    </row>
    <row r="202" spans="1:45" s="10" customFormat="1" ht="15" customHeight="1" x14ac:dyDescent="0.25">
      <c r="A202" s="24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1"/>
      <c r="AG202" s="38"/>
      <c r="AH202" s="38"/>
      <c r="AI202" s="38"/>
      <c r="AJ202" s="38"/>
      <c r="AK202" s="38"/>
      <c r="AL202" s="25"/>
      <c r="AM202" s="25"/>
      <c r="AN202" s="25"/>
      <c r="AO202" s="38"/>
      <c r="AP202" s="38"/>
      <c r="AQ202" s="38"/>
      <c r="AR202" s="42"/>
      <c r="AS202" s="3"/>
    </row>
    <row r="203" spans="1:45" s="10" customFormat="1" ht="15" customHeight="1" x14ac:dyDescent="0.25">
      <c r="A203" s="24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1"/>
      <c r="AG203" s="38"/>
      <c r="AH203" s="38"/>
      <c r="AI203" s="38"/>
      <c r="AJ203" s="38"/>
      <c r="AK203" s="38"/>
      <c r="AL203" s="25"/>
      <c r="AM203" s="25"/>
      <c r="AN203" s="25"/>
      <c r="AO203" s="38"/>
      <c r="AP203" s="38"/>
      <c r="AQ203" s="38"/>
      <c r="AR203" s="42"/>
      <c r="AS203" s="3"/>
    </row>
    <row r="204" spans="1:45" s="10" customFormat="1" ht="15" customHeight="1" x14ac:dyDescent="0.25">
      <c r="A204" s="24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1"/>
      <c r="AG204" s="38"/>
      <c r="AH204" s="38"/>
      <c r="AI204" s="38"/>
      <c r="AJ204" s="38"/>
      <c r="AK204" s="38"/>
      <c r="AL204" s="25"/>
      <c r="AM204" s="25"/>
      <c r="AN204" s="25"/>
      <c r="AO204" s="38"/>
      <c r="AP204" s="38"/>
      <c r="AQ204" s="38"/>
      <c r="AR204" s="42"/>
      <c r="AS204" s="3"/>
    </row>
    <row r="205" spans="1:45" s="10" customFormat="1" ht="15" customHeight="1" x14ac:dyDescent="0.25">
      <c r="A205" s="24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41"/>
      <c r="AG205" s="38"/>
      <c r="AH205" s="38"/>
      <c r="AI205" s="38"/>
      <c r="AJ205" s="38"/>
      <c r="AK205" s="38"/>
      <c r="AL205" s="25"/>
      <c r="AM205" s="25"/>
      <c r="AN205" s="25"/>
      <c r="AO205" s="38"/>
      <c r="AP205" s="38"/>
      <c r="AQ205" s="38"/>
      <c r="AR205" s="42"/>
      <c r="AS205" s="3"/>
    </row>
    <row r="206" spans="1:45" s="10" customFormat="1" ht="15" customHeight="1" x14ac:dyDescent="0.25">
      <c r="A206" s="24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1"/>
      <c r="AG206" s="38"/>
      <c r="AH206" s="38"/>
      <c r="AI206" s="38"/>
      <c r="AJ206" s="38"/>
      <c r="AK206" s="38"/>
      <c r="AL206" s="25"/>
      <c r="AM206" s="25"/>
      <c r="AN206" s="25"/>
      <c r="AO206" s="38"/>
      <c r="AP206" s="38"/>
      <c r="AQ206" s="38"/>
      <c r="AR206" s="42"/>
      <c r="AS206" s="3"/>
    </row>
  </sheetData>
  <sortState ref="M56:N58">
    <sortCondition descending="1" ref="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7" t="s">
        <v>71</v>
      </c>
      <c r="C1" s="6"/>
      <c r="D1" s="7"/>
      <c r="E1" s="101" t="s">
        <v>211</v>
      </c>
      <c r="F1" s="228"/>
      <c r="G1" s="74"/>
      <c r="H1" s="74"/>
      <c r="I1" s="8"/>
      <c r="J1" s="6"/>
      <c r="K1" s="12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28"/>
      <c r="AB1" s="228"/>
      <c r="AC1" s="74"/>
      <c r="AD1" s="74"/>
      <c r="AE1" s="8"/>
      <c r="AF1" s="6"/>
      <c r="AG1" s="12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9" t="s">
        <v>35</v>
      </c>
      <c r="C2" s="70"/>
      <c r="D2" s="229"/>
      <c r="E2" s="14" t="s">
        <v>13</v>
      </c>
      <c r="F2" s="15"/>
      <c r="G2" s="15"/>
      <c r="H2" s="15"/>
      <c r="I2" s="21"/>
      <c r="J2" s="16"/>
      <c r="K2" s="98"/>
      <c r="L2" s="23" t="s">
        <v>229</v>
      </c>
      <c r="M2" s="15"/>
      <c r="N2" s="15"/>
      <c r="O2" s="22"/>
      <c r="P2" s="20"/>
      <c r="Q2" s="23" t="s">
        <v>230</v>
      </c>
      <c r="R2" s="15"/>
      <c r="S2" s="15"/>
      <c r="T2" s="15"/>
      <c r="U2" s="21"/>
      <c r="V2" s="22"/>
      <c r="W2" s="20"/>
      <c r="X2" s="230" t="s">
        <v>231</v>
      </c>
      <c r="Y2" s="231"/>
      <c r="Z2" s="232"/>
      <c r="AA2" s="14" t="s">
        <v>13</v>
      </c>
      <c r="AB2" s="15"/>
      <c r="AC2" s="15"/>
      <c r="AD2" s="15"/>
      <c r="AE2" s="21"/>
      <c r="AF2" s="16"/>
      <c r="AG2" s="98"/>
      <c r="AH2" s="23" t="s">
        <v>232</v>
      </c>
      <c r="AI2" s="15"/>
      <c r="AJ2" s="15"/>
      <c r="AK2" s="22"/>
      <c r="AL2" s="20"/>
      <c r="AM2" s="23" t="s">
        <v>230</v>
      </c>
      <c r="AN2" s="15"/>
      <c r="AO2" s="15"/>
      <c r="AP2" s="15"/>
      <c r="AQ2" s="21"/>
      <c r="AR2" s="22"/>
      <c r="AS2" s="23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233"/>
      <c r="L3" s="19" t="s">
        <v>5</v>
      </c>
      <c r="M3" s="19" t="s">
        <v>6</v>
      </c>
      <c r="N3" s="19" t="s">
        <v>36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23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233"/>
      <c r="AH3" s="19" t="s">
        <v>5</v>
      </c>
      <c r="AI3" s="19" t="s">
        <v>6</v>
      </c>
      <c r="AJ3" s="19" t="s">
        <v>36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23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1"/>
      <c r="D4" s="27"/>
      <c r="E4" s="26"/>
      <c r="F4" s="26"/>
      <c r="G4" s="26"/>
      <c r="H4" s="28"/>
      <c r="I4" s="26"/>
      <c r="J4" s="29"/>
      <c r="K4" s="32"/>
      <c r="L4" s="93"/>
      <c r="M4" s="19"/>
      <c r="N4" s="19"/>
      <c r="O4" s="19"/>
      <c r="P4" s="25"/>
      <c r="Q4" s="26"/>
      <c r="R4" s="26"/>
      <c r="S4" s="28"/>
      <c r="T4" s="26"/>
      <c r="U4" s="26"/>
      <c r="V4" s="234"/>
      <c r="W4" s="32"/>
      <c r="X4" s="26">
        <v>1992</v>
      </c>
      <c r="Y4" s="31" t="s">
        <v>88</v>
      </c>
      <c r="Z4" s="137" t="s">
        <v>86</v>
      </c>
      <c r="AA4" s="26">
        <v>22</v>
      </c>
      <c r="AB4" s="26">
        <v>0</v>
      </c>
      <c r="AC4" s="26">
        <v>8</v>
      </c>
      <c r="AD4" s="28">
        <v>21</v>
      </c>
      <c r="AE4" s="26"/>
      <c r="AF4" s="34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35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1"/>
      <c r="D5" s="27"/>
      <c r="E5" s="26"/>
      <c r="F5" s="26"/>
      <c r="G5" s="26"/>
      <c r="H5" s="28"/>
      <c r="I5" s="26"/>
      <c r="J5" s="29"/>
      <c r="K5" s="32"/>
      <c r="L5" s="93"/>
      <c r="M5" s="19"/>
      <c r="N5" s="19"/>
      <c r="O5" s="19"/>
      <c r="P5" s="25"/>
      <c r="Q5" s="26"/>
      <c r="R5" s="26"/>
      <c r="S5" s="28"/>
      <c r="T5" s="26"/>
      <c r="U5" s="26"/>
      <c r="V5" s="234"/>
      <c r="W5" s="32"/>
      <c r="X5" s="26"/>
      <c r="Y5" s="31"/>
      <c r="Z5" s="137"/>
      <c r="AA5" s="26"/>
      <c r="AB5" s="26"/>
      <c r="AC5" s="26"/>
      <c r="AD5" s="28"/>
      <c r="AE5" s="26"/>
      <c r="AF5" s="34"/>
      <c r="AG5" s="32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35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1994</v>
      </c>
      <c r="C6" s="31" t="s">
        <v>92</v>
      </c>
      <c r="D6" s="27" t="s">
        <v>91</v>
      </c>
      <c r="E6" s="26">
        <v>14</v>
      </c>
      <c r="F6" s="26">
        <v>1</v>
      </c>
      <c r="G6" s="26">
        <v>6</v>
      </c>
      <c r="H6" s="28">
        <v>8</v>
      </c>
      <c r="I6" s="26">
        <v>48</v>
      </c>
      <c r="J6" s="29"/>
      <c r="K6" s="32"/>
      <c r="L6" s="93"/>
      <c r="M6" s="19"/>
      <c r="N6" s="19"/>
      <c r="O6" s="19"/>
      <c r="P6" s="25"/>
      <c r="Q6" s="26"/>
      <c r="R6" s="26"/>
      <c r="S6" s="28"/>
      <c r="T6" s="26"/>
      <c r="U6" s="26"/>
      <c r="V6" s="234"/>
      <c r="W6" s="32"/>
      <c r="X6" s="26"/>
      <c r="Y6" s="26"/>
      <c r="Z6" s="27"/>
      <c r="AA6" s="26"/>
      <c r="AB6" s="26"/>
      <c r="AC6" s="26"/>
      <c r="AD6" s="26"/>
      <c r="AE6" s="26"/>
      <c r="AF6" s="29"/>
      <c r="AG6" s="32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35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31"/>
      <c r="D7" s="27"/>
      <c r="E7" s="26"/>
      <c r="F7" s="26"/>
      <c r="G7" s="26"/>
      <c r="H7" s="28"/>
      <c r="I7" s="26"/>
      <c r="J7" s="29"/>
      <c r="K7" s="32"/>
      <c r="L7" s="93"/>
      <c r="M7" s="19"/>
      <c r="N7" s="19"/>
      <c r="O7" s="19"/>
      <c r="P7" s="25"/>
      <c r="Q7" s="26"/>
      <c r="R7" s="26"/>
      <c r="S7" s="28"/>
      <c r="T7" s="26"/>
      <c r="U7" s="26"/>
      <c r="V7" s="234"/>
      <c r="W7" s="32"/>
      <c r="X7" s="26"/>
      <c r="Y7" s="26"/>
      <c r="Z7" s="27"/>
      <c r="AA7" s="26"/>
      <c r="AB7" s="26"/>
      <c r="AC7" s="26"/>
      <c r="AD7" s="26"/>
      <c r="AE7" s="26"/>
      <c r="AF7" s="29"/>
      <c r="AG7" s="32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35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31"/>
      <c r="D8" s="27"/>
      <c r="E8" s="26"/>
      <c r="F8" s="26"/>
      <c r="G8" s="26"/>
      <c r="H8" s="28"/>
      <c r="I8" s="26"/>
      <c r="J8" s="29"/>
      <c r="K8" s="32"/>
      <c r="L8" s="93"/>
      <c r="M8" s="19"/>
      <c r="N8" s="19"/>
      <c r="O8" s="19"/>
      <c r="P8" s="25"/>
      <c r="Q8" s="26"/>
      <c r="R8" s="26"/>
      <c r="S8" s="28"/>
      <c r="T8" s="26"/>
      <c r="U8" s="26"/>
      <c r="V8" s="234"/>
      <c r="W8" s="32"/>
      <c r="X8" s="26">
        <v>2018</v>
      </c>
      <c r="Y8" s="26" t="s">
        <v>97</v>
      </c>
      <c r="Z8" s="27" t="s">
        <v>237</v>
      </c>
      <c r="AA8" s="26">
        <v>2</v>
      </c>
      <c r="AB8" s="26">
        <v>0</v>
      </c>
      <c r="AC8" s="26">
        <v>5</v>
      </c>
      <c r="AD8" s="26">
        <v>3</v>
      </c>
      <c r="AE8" s="26">
        <v>11</v>
      </c>
      <c r="AF8" s="34">
        <v>0.6875</v>
      </c>
      <c r="AG8" s="250">
        <f>PRODUCT(AE8/AF8)</f>
        <v>16</v>
      </c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35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77" t="s">
        <v>233</v>
      </c>
      <c r="C9" s="81"/>
      <c r="D9" s="80"/>
      <c r="E9" s="79">
        <f>SUM(E4:E8)</f>
        <v>14</v>
      </c>
      <c r="F9" s="79">
        <f>SUM(F4:F8)</f>
        <v>1</v>
      </c>
      <c r="G9" s="79">
        <f>SUM(G4:G8)</f>
        <v>6</v>
      </c>
      <c r="H9" s="79">
        <f>SUM(H4:H8)</f>
        <v>8</v>
      </c>
      <c r="I9" s="79">
        <f>SUM(I4:I8)</f>
        <v>48</v>
      </c>
      <c r="J9" s="236">
        <v>0</v>
      </c>
      <c r="K9" s="98">
        <f>SUM(K4:K8)</f>
        <v>0</v>
      </c>
      <c r="L9" s="23"/>
      <c r="M9" s="21"/>
      <c r="N9" s="118"/>
      <c r="O9" s="119"/>
      <c r="P9" s="25"/>
      <c r="Q9" s="79">
        <f>SUM(Q4:Q8)</f>
        <v>0</v>
      </c>
      <c r="R9" s="79">
        <f>SUM(R4:R8)</f>
        <v>0</v>
      </c>
      <c r="S9" s="79">
        <f>SUM(S4:S8)</f>
        <v>0</v>
      </c>
      <c r="T9" s="79">
        <f>SUM(T4:T8)</f>
        <v>0</v>
      </c>
      <c r="U9" s="79">
        <f>SUM(U4:U8)</f>
        <v>0</v>
      </c>
      <c r="V9" s="36">
        <v>0</v>
      </c>
      <c r="W9" s="98">
        <f>SUM(W4:W8)</f>
        <v>0</v>
      </c>
      <c r="X9" s="17" t="s">
        <v>233</v>
      </c>
      <c r="Y9" s="18"/>
      <c r="Z9" s="16"/>
      <c r="AA9" s="79">
        <f>SUM(AA4:AA8)</f>
        <v>24</v>
      </c>
      <c r="AB9" s="79">
        <f>SUM(AB4:AB8)</f>
        <v>0</v>
      </c>
      <c r="AC9" s="79">
        <f>SUM(AC4:AC8)</f>
        <v>13</v>
      </c>
      <c r="AD9" s="79">
        <f>SUM(AD4:AD8)</f>
        <v>24</v>
      </c>
      <c r="AE9" s="79">
        <f>SUM(AE4:AE8)</f>
        <v>11</v>
      </c>
      <c r="AF9" s="236">
        <f>PRODUCT(AE9/AG9)</f>
        <v>0.6875</v>
      </c>
      <c r="AG9" s="98">
        <f>SUM(AG4:AG8)</f>
        <v>16</v>
      </c>
      <c r="AH9" s="23"/>
      <c r="AI9" s="21"/>
      <c r="AJ9" s="118"/>
      <c r="AK9" s="119"/>
      <c r="AL9" s="25"/>
      <c r="AM9" s="79">
        <f>SUM(AM4:AM8)</f>
        <v>0</v>
      </c>
      <c r="AN9" s="79">
        <f>SUM(AN4:AN8)</f>
        <v>0</v>
      </c>
      <c r="AO9" s="79">
        <f>SUM(AO4:AO8)</f>
        <v>0</v>
      </c>
      <c r="AP9" s="79">
        <f>SUM(AP4:AP8)</f>
        <v>0</v>
      </c>
      <c r="AQ9" s="79">
        <f>SUM(AQ4:AQ8)</f>
        <v>0</v>
      </c>
      <c r="AR9" s="236">
        <v>0</v>
      </c>
      <c r="AS9" s="233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2"/>
      <c r="L10" s="25"/>
      <c r="M10" s="25"/>
      <c r="N10" s="25"/>
      <c r="O10" s="25"/>
      <c r="P10" s="38"/>
      <c r="Q10" s="38"/>
      <c r="R10" s="41"/>
      <c r="S10" s="38"/>
      <c r="T10" s="38"/>
      <c r="U10" s="25"/>
      <c r="V10" s="25"/>
      <c r="W10" s="32"/>
      <c r="X10" s="38"/>
      <c r="Y10" s="38"/>
      <c r="Z10" s="38"/>
      <c r="AA10" s="38"/>
      <c r="AB10" s="38"/>
      <c r="AC10" s="38"/>
      <c r="AD10" s="38"/>
      <c r="AE10" s="38"/>
      <c r="AF10" s="39"/>
      <c r="AG10" s="32"/>
      <c r="AH10" s="25"/>
      <c r="AI10" s="25"/>
      <c r="AJ10" s="25"/>
      <c r="AK10" s="25"/>
      <c r="AL10" s="38"/>
      <c r="AM10" s="38"/>
      <c r="AN10" s="41"/>
      <c r="AO10" s="38"/>
      <c r="AP10" s="38"/>
      <c r="AQ10" s="25"/>
      <c r="AR10" s="25"/>
      <c r="AS10" s="3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37" t="s">
        <v>234</v>
      </c>
      <c r="C11" s="238"/>
      <c r="D11" s="239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17</v>
      </c>
      <c r="J11" s="19" t="s">
        <v>22</v>
      </c>
      <c r="K11" s="25"/>
      <c r="L11" s="19" t="s">
        <v>27</v>
      </c>
      <c r="M11" s="19" t="s">
        <v>28</v>
      </c>
      <c r="N11" s="19" t="s">
        <v>235</v>
      </c>
      <c r="O11" s="19" t="s">
        <v>236</v>
      </c>
      <c r="Q11" s="41"/>
      <c r="R11" s="41" t="s">
        <v>34</v>
      </c>
      <c r="S11" s="41"/>
      <c r="T11" s="38" t="s">
        <v>115</v>
      </c>
      <c r="U11" s="25"/>
      <c r="V11" s="32"/>
      <c r="W11" s="32"/>
      <c r="X11" s="240"/>
      <c r="Y11" s="240"/>
      <c r="Z11" s="240"/>
      <c r="AA11" s="240"/>
      <c r="AB11" s="240"/>
      <c r="AC11" s="41"/>
      <c r="AD11" s="41"/>
      <c r="AE11" s="41"/>
      <c r="AF11" s="38"/>
      <c r="AG11" s="38"/>
      <c r="AH11" s="38"/>
      <c r="AI11" s="38"/>
      <c r="AJ11" s="38"/>
      <c r="AK11" s="38"/>
      <c r="AM11" s="32"/>
      <c r="AN11" s="240"/>
      <c r="AO11" s="240"/>
      <c r="AP11" s="240"/>
      <c r="AQ11" s="240"/>
      <c r="AR11" s="240"/>
      <c r="AS11" s="24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4" t="s">
        <v>12</v>
      </c>
      <c r="C12" s="13"/>
      <c r="D12" s="46"/>
      <c r="E12" s="241">
        <v>498</v>
      </c>
      <c r="F12" s="241">
        <v>18</v>
      </c>
      <c r="G12" s="241">
        <v>90</v>
      </c>
      <c r="H12" s="241">
        <v>543</v>
      </c>
      <c r="I12" s="241">
        <v>2376</v>
      </c>
      <c r="J12" s="242">
        <v>0.66800000000000004</v>
      </c>
      <c r="K12" s="38">
        <f>PRODUCT(I12/J12)</f>
        <v>3556.8862275449101</v>
      </c>
      <c r="L12" s="243">
        <f>PRODUCT((F12+G12)/E12)</f>
        <v>0.21686746987951808</v>
      </c>
      <c r="M12" s="243">
        <f>PRODUCT(H12/E12)</f>
        <v>1.0903614457831325</v>
      </c>
      <c r="N12" s="243">
        <f>PRODUCT((F12+G12+H12)/E12)</f>
        <v>1.3072289156626506</v>
      </c>
      <c r="O12" s="243">
        <f>PRODUCT(I12/E12)</f>
        <v>4.7710843373493974</v>
      </c>
      <c r="Q12" s="41"/>
      <c r="R12" s="41"/>
      <c r="S12" s="41"/>
      <c r="T12" s="38" t="s">
        <v>116</v>
      </c>
      <c r="U12" s="38"/>
      <c r="V12" s="38"/>
      <c r="W12" s="38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44" t="s">
        <v>35</v>
      </c>
      <c r="C13" s="245"/>
      <c r="D13" s="246"/>
      <c r="E13" s="241">
        <f>PRODUCT(E9+Q9)</f>
        <v>14</v>
      </c>
      <c r="F13" s="241">
        <f>PRODUCT(F9+R9)</f>
        <v>1</v>
      </c>
      <c r="G13" s="241">
        <f>PRODUCT(G9+S9)</f>
        <v>6</v>
      </c>
      <c r="H13" s="241">
        <f>PRODUCT(H9+T9)</f>
        <v>8</v>
      </c>
      <c r="I13" s="241">
        <f>PRODUCT(I9+U9)</f>
        <v>48</v>
      </c>
      <c r="J13" s="242"/>
      <c r="K13" s="38">
        <f>PRODUCT(K9+W9)</f>
        <v>0</v>
      </c>
      <c r="L13" s="243">
        <f>PRODUCT((F13+G13)/E13)</f>
        <v>0.5</v>
      </c>
      <c r="M13" s="243">
        <f>PRODUCT(H13/E13)</f>
        <v>0.5714285714285714</v>
      </c>
      <c r="N13" s="243">
        <f>PRODUCT((F13+G13+H13)/E13)</f>
        <v>1.0714285714285714</v>
      </c>
      <c r="O13" s="243">
        <f>PRODUCT(I13/E13)</f>
        <v>3.4285714285714284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34" t="s">
        <v>231</v>
      </c>
      <c r="C14" s="247"/>
      <c r="D14" s="135"/>
      <c r="E14" s="241">
        <f>PRODUCT(AA9+AM9)</f>
        <v>24</v>
      </c>
      <c r="F14" s="241">
        <f>PRODUCT(AB9+AN9)</f>
        <v>0</v>
      </c>
      <c r="G14" s="241">
        <f>PRODUCT(AC9+AO9)</f>
        <v>13</v>
      </c>
      <c r="H14" s="241">
        <f>PRODUCT(AD9+AP9)</f>
        <v>24</v>
      </c>
      <c r="I14" s="241">
        <f>PRODUCT(AE9+AQ9)</f>
        <v>11</v>
      </c>
      <c r="J14" s="242">
        <f>PRODUCT(I14/K14)</f>
        <v>0.6875</v>
      </c>
      <c r="K14" s="25">
        <f>PRODUCT(AG9+AS9)</f>
        <v>16</v>
      </c>
      <c r="L14" s="243">
        <f>PRODUCT((F14+G14)/E14)</f>
        <v>0.54166666666666663</v>
      </c>
      <c r="M14" s="243">
        <f>PRODUCT(H14/E14)</f>
        <v>1</v>
      </c>
      <c r="N14" s="243">
        <f>PRODUCT((F14+G14+H14)/E14)</f>
        <v>1.5416666666666667</v>
      </c>
      <c r="O14" s="243">
        <f>PRODUCT(I14/2)</f>
        <v>5.5</v>
      </c>
      <c r="Q14" s="41"/>
      <c r="R14" s="41"/>
      <c r="S14" s="38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25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48" t="s">
        <v>233</v>
      </c>
      <c r="C15" s="95"/>
      <c r="D15" s="249"/>
      <c r="E15" s="241">
        <f>SUM(E12:E14)</f>
        <v>536</v>
      </c>
      <c r="F15" s="241">
        <f t="shared" ref="F15:I15" si="0">SUM(F12:F14)</f>
        <v>19</v>
      </c>
      <c r="G15" s="241">
        <f t="shared" si="0"/>
        <v>109</v>
      </c>
      <c r="H15" s="241">
        <f t="shared" si="0"/>
        <v>575</v>
      </c>
      <c r="I15" s="241">
        <f t="shared" si="0"/>
        <v>2435</v>
      </c>
      <c r="J15" s="242"/>
      <c r="K15" s="38">
        <f>SUM(K12:K14)</f>
        <v>3572.8862275449101</v>
      </c>
      <c r="L15" s="243">
        <f>PRODUCT((F15+G15)/E15)</f>
        <v>0.23880597014925373</v>
      </c>
      <c r="M15" s="243">
        <f>PRODUCT(H15/E15)</f>
        <v>1.0727611940298507</v>
      </c>
      <c r="N15" s="243">
        <f>PRODUCT((F15+G15+H15)/E15)</f>
        <v>1.3115671641791045</v>
      </c>
      <c r="O15" s="243">
        <f>PRODUCT(I15/514)</f>
        <v>4.7373540856031129</v>
      </c>
      <c r="Q15" s="25"/>
      <c r="R15" s="25"/>
      <c r="S15" s="2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5"/>
      <c r="F16" s="25"/>
      <c r="G16" s="25"/>
      <c r="H16" s="25"/>
      <c r="I16" s="25"/>
      <c r="J16" s="38"/>
      <c r="K16" s="38"/>
      <c r="L16" s="25"/>
      <c r="M16" s="25"/>
      <c r="N16" s="25"/>
      <c r="O16" s="25"/>
      <c r="P16" s="38"/>
      <c r="Q16" s="38"/>
      <c r="R16" s="38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25"/>
      <c r="S88" s="25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5"/>
      <c r="AL180" s="25"/>
    </row>
    <row r="181" spans="12:38" x14ac:dyDescent="0.25">
      <c r="R181" s="32"/>
      <c r="S181" s="3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32"/>
      <c r="S182" s="3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2"/>
      <c r="S183" s="3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32"/>
      <c r="S184" s="3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sortState ref="B4:AF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3"/>
  <sheetViews>
    <sheetView zoomScale="97" zoomScaleNormal="97" workbookViewId="0"/>
  </sheetViews>
  <sheetFormatPr defaultRowHeight="15" x14ac:dyDescent="0.25"/>
  <cols>
    <col min="1" max="1" width="0.5703125" style="10" customWidth="1"/>
    <col min="2" max="2" width="28.28515625" style="64" customWidth="1"/>
    <col min="3" max="3" width="25" style="65" customWidth="1"/>
    <col min="4" max="4" width="10.5703125" style="97" customWidth="1"/>
    <col min="5" max="5" width="8" style="97" customWidth="1"/>
    <col min="6" max="6" width="0.7109375" style="32" customWidth="1"/>
    <col min="7" max="11" width="5.28515625" style="65" customWidth="1"/>
    <col min="12" max="12" width="6" style="65" customWidth="1"/>
    <col min="13" max="16" width="5.28515625" style="65" customWidth="1"/>
    <col min="17" max="21" width="6.7109375" style="226" customWidth="1"/>
    <col min="22" max="22" width="10.7109375" style="65" customWidth="1"/>
    <col min="23" max="23" width="18.140625" style="97" customWidth="1"/>
    <col min="24" max="24" width="9.7109375" style="65" customWidth="1"/>
    <col min="25" max="25" width="9.140625" style="3"/>
    <col min="26" max="26" width="27.5703125" style="3" customWidth="1"/>
    <col min="27" max="30" width="9.140625" style="3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03" t="s">
        <v>57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9"/>
      <c r="R1" s="219"/>
      <c r="S1" s="219"/>
      <c r="T1" s="219"/>
      <c r="U1" s="219"/>
      <c r="V1" s="70"/>
      <c r="W1" s="72"/>
      <c r="X1" s="66"/>
      <c r="Y1" s="73"/>
      <c r="Z1" s="73"/>
      <c r="AA1" s="73"/>
      <c r="AB1" s="73"/>
      <c r="AC1" s="73"/>
      <c r="AD1" s="73"/>
    </row>
    <row r="2" spans="1:30" x14ac:dyDescent="0.25">
      <c r="A2" s="9"/>
      <c r="B2" s="11" t="s">
        <v>71</v>
      </c>
      <c r="C2" s="101" t="s">
        <v>211</v>
      </c>
      <c r="D2" s="74"/>
      <c r="E2" s="12"/>
      <c r="F2" s="75"/>
      <c r="G2" s="74"/>
      <c r="H2" s="12"/>
      <c r="I2" s="12"/>
      <c r="J2" s="12"/>
      <c r="K2" s="12"/>
      <c r="L2" s="12"/>
      <c r="M2" s="12"/>
      <c r="N2" s="12"/>
      <c r="O2" s="12"/>
      <c r="P2" s="12"/>
      <c r="Q2" s="220"/>
      <c r="R2" s="220"/>
      <c r="S2" s="220"/>
      <c r="T2" s="220"/>
      <c r="U2" s="220"/>
      <c r="V2" s="12"/>
      <c r="W2" s="74"/>
      <c r="X2" s="28"/>
      <c r="Y2" s="73"/>
      <c r="Z2" s="73"/>
      <c r="AA2" s="73"/>
      <c r="AB2" s="73"/>
      <c r="AC2" s="73"/>
      <c r="AD2" s="73"/>
    </row>
    <row r="3" spans="1:30" x14ac:dyDescent="0.25">
      <c r="A3" s="9"/>
      <c r="B3" s="76" t="s">
        <v>37</v>
      </c>
      <c r="C3" s="23" t="s">
        <v>38</v>
      </c>
      <c r="D3" s="77" t="s">
        <v>39</v>
      </c>
      <c r="E3" s="78" t="s">
        <v>1</v>
      </c>
      <c r="F3" s="25"/>
      <c r="G3" s="79" t="s">
        <v>40</v>
      </c>
      <c r="H3" s="80" t="s">
        <v>41</v>
      </c>
      <c r="I3" s="80" t="s">
        <v>32</v>
      </c>
      <c r="J3" s="18" t="s">
        <v>42</v>
      </c>
      <c r="K3" s="81" t="s">
        <v>43</v>
      </c>
      <c r="L3" s="81" t="s">
        <v>44</v>
      </c>
      <c r="M3" s="79" t="s">
        <v>45</v>
      </c>
      <c r="N3" s="79" t="s">
        <v>31</v>
      </c>
      <c r="O3" s="80" t="s">
        <v>46</v>
      </c>
      <c r="P3" s="79" t="s">
        <v>41</v>
      </c>
      <c r="Q3" s="221" t="s">
        <v>17</v>
      </c>
      <c r="R3" s="221">
        <v>1</v>
      </c>
      <c r="S3" s="221">
        <v>2</v>
      </c>
      <c r="T3" s="221">
        <v>3</v>
      </c>
      <c r="U3" s="221" t="s">
        <v>47</v>
      </c>
      <c r="V3" s="18" t="s">
        <v>22</v>
      </c>
      <c r="W3" s="17" t="s">
        <v>48</v>
      </c>
      <c r="X3" s="17" t="s">
        <v>49</v>
      </c>
      <c r="Y3" s="73"/>
      <c r="Z3" s="73"/>
      <c r="AA3" s="73"/>
      <c r="AB3" s="73"/>
      <c r="AC3" s="73"/>
      <c r="AD3" s="73"/>
    </row>
    <row r="4" spans="1:30" x14ac:dyDescent="0.25">
      <c r="A4" s="24"/>
      <c r="B4" s="82" t="s">
        <v>117</v>
      </c>
      <c r="C4" s="83" t="s">
        <v>118</v>
      </c>
      <c r="D4" s="84" t="s">
        <v>52</v>
      </c>
      <c r="E4" s="85" t="s">
        <v>91</v>
      </c>
      <c r="F4" s="25"/>
      <c r="G4" s="86">
        <v>1</v>
      </c>
      <c r="H4" s="86"/>
      <c r="I4" s="145"/>
      <c r="J4" s="87" t="s">
        <v>54</v>
      </c>
      <c r="K4" s="87">
        <v>6</v>
      </c>
      <c r="L4" s="87" t="s">
        <v>51</v>
      </c>
      <c r="M4" s="87">
        <v>1</v>
      </c>
      <c r="N4" s="87"/>
      <c r="O4" s="86">
        <v>1</v>
      </c>
      <c r="P4" s="88">
        <v>2</v>
      </c>
      <c r="Q4" s="105" t="s">
        <v>165</v>
      </c>
      <c r="R4" s="222" t="s">
        <v>166</v>
      </c>
      <c r="S4" s="222" t="s">
        <v>164</v>
      </c>
      <c r="T4" s="222" t="s">
        <v>164</v>
      </c>
      <c r="U4" s="222" t="s">
        <v>167</v>
      </c>
      <c r="V4" s="89">
        <v>0.83299999999999996</v>
      </c>
      <c r="W4" s="83" t="s">
        <v>119</v>
      </c>
      <c r="X4" s="105" t="s">
        <v>120</v>
      </c>
      <c r="Y4" s="73"/>
      <c r="Z4" s="73"/>
      <c r="AA4" s="73"/>
      <c r="AB4" s="73"/>
      <c r="AC4" s="73"/>
      <c r="AD4" s="73"/>
    </row>
    <row r="5" spans="1:30" x14ac:dyDescent="0.25">
      <c r="A5" s="24"/>
      <c r="B5" s="82" t="s">
        <v>121</v>
      </c>
      <c r="C5" s="83" t="s">
        <v>122</v>
      </c>
      <c r="D5" s="84" t="s">
        <v>52</v>
      </c>
      <c r="E5" s="85" t="s">
        <v>56</v>
      </c>
      <c r="F5" s="25"/>
      <c r="G5" s="86">
        <v>1</v>
      </c>
      <c r="H5" s="86"/>
      <c r="I5" s="145"/>
      <c r="J5" s="87" t="s">
        <v>50</v>
      </c>
      <c r="K5" s="87">
        <v>6</v>
      </c>
      <c r="L5" s="87"/>
      <c r="M5" s="87">
        <v>1</v>
      </c>
      <c r="N5" s="87"/>
      <c r="O5" s="86"/>
      <c r="P5" s="88"/>
      <c r="Q5" s="105" t="s">
        <v>168</v>
      </c>
      <c r="R5" s="222" t="s">
        <v>167</v>
      </c>
      <c r="S5" s="222" t="s">
        <v>164</v>
      </c>
      <c r="T5" s="222" t="s">
        <v>169</v>
      </c>
      <c r="U5" s="222" t="s">
        <v>169</v>
      </c>
      <c r="V5" s="89">
        <v>0.28599999999999998</v>
      </c>
      <c r="W5" s="83" t="s">
        <v>58</v>
      </c>
      <c r="X5" s="105" t="s">
        <v>123</v>
      </c>
      <c r="Y5" s="73"/>
      <c r="Z5" s="73"/>
      <c r="AA5" s="73"/>
      <c r="AB5" s="73"/>
      <c r="AC5" s="73"/>
      <c r="AD5" s="73"/>
    </row>
    <row r="6" spans="1:30" x14ac:dyDescent="0.25">
      <c r="A6" s="24"/>
      <c r="B6" s="82" t="s">
        <v>59</v>
      </c>
      <c r="C6" s="83" t="s">
        <v>60</v>
      </c>
      <c r="D6" s="84" t="s">
        <v>52</v>
      </c>
      <c r="E6" s="85" t="s">
        <v>56</v>
      </c>
      <c r="F6" s="25"/>
      <c r="G6" s="86"/>
      <c r="H6" s="86"/>
      <c r="I6" s="145">
        <v>1</v>
      </c>
      <c r="J6" s="87" t="s">
        <v>50</v>
      </c>
      <c r="K6" s="87">
        <v>2</v>
      </c>
      <c r="L6" s="87"/>
      <c r="M6" s="87">
        <v>1</v>
      </c>
      <c r="N6" s="87"/>
      <c r="O6" s="86"/>
      <c r="P6" s="88">
        <v>2</v>
      </c>
      <c r="Q6" s="105" t="s">
        <v>170</v>
      </c>
      <c r="R6" s="222" t="s">
        <v>171</v>
      </c>
      <c r="S6" s="222" t="s">
        <v>172</v>
      </c>
      <c r="T6" s="222"/>
      <c r="U6" s="222"/>
      <c r="V6" s="89">
        <v>0.375</v>
      </c>
      <c r="W6" s="83" t="s">
        <v>61</v>
      </c>
      <c r="X6" s="105" t="s">
        <v>62</v>
      </c>
      <c r="Y6" s="73"/>
      <c r="Z6" s="73"/>
      <c r="AA6" s="73"/>
      <c r="AB6" s="73"/>
      <c r="AC6" s="73"/>
      <c r="AD6" s="73"/>
    </row>
    <row r="7" spans="1:30" x14ac:dyDescent="0.25">
      <c r="A7" s="24"/>
      <c r="B7" s="82" t="s">
        <v>63</v>
      </c>
      <c r="C7" s="83" t="s">
        <v>64</v>
      </c>
      <c r="D7" s="84" t="s">
        <v>52</v>
      </c>
      <c r="E7" s="85" t="s">
        <v>56</v>
      </c>
      <c r="F7" s="25"/>
      <c r="G7" s="86">
        <v>1</v>
      </c>
      <c r="H7" s="86"/>
      <c r="I7" s="145"/>
      <c r="J7" s="87" t="s">
        <v>50</v>
      </c>
      <c r="K7" s="87">
        <v>2</v>
      </c>
      <c r="L7" s="87"/>
      <c r="M7" s="87">
        <v>1</v>
      </c>
      <c r="N7" s="87"/>
      <c r="O7" s="86"/>
      <c r="P7" s="88"/>
      <c r="Q7" s="105" t="s">
        <v>173</v>
      </c>
      <c r="R7" s="222" t="s">
        <v>167</v>
      </c>
      <c r="S7" s="222" t="s">
        <v>169</v>
      </c>
      <c r="T7" s="222"/>
      <c r="U7" s="222"/>
      <c r="V7" s="89">
        <v>0.25</v>
      </c>
      <c r="W7" s="83" t="s">
        <v>65</v>
      </c>
      <c r="X7" s="105" t="s">
        <v>66</v>
      </c>
      <c r="Y7" s="73"/>
      <c r="Z7" s="73"/>
      <c r="AA7" s="73"/>
      <c r="AB7" s="73"/>
      <c r="AC7" s="73"/>
      <c r="AD7" s="73"/>
    </row>
    <row r="8" spans="1:30" x14ac:dyDescent="0.25">
      <c r="A8" s="24"/>
      <c r="B8" s="82" t="s">
        <v>67</v>
      </c>
      <c r="C8" s="83" t="s">
        <v>68</v>
      </c>
      <c r="D8" s="84" t="s">
        <v>52</v>
      </c>
      <c r="E8" s="85" t="s">
        <v>56</v>
      </c>
      <c r="F8" s="25"/>
      <c r="G8" s="86">
        <v>1</v>
      </c>
      <c r="H8" s="86"/>
      <c r="I8" s="145"/>
      <c r="J8" s="87" t="s">
        <v>50</v>
      </c>
      <c r="K8" s="87">
        <v>6</v>
      </c>
      <c r="L8" s="87" t="s">
        <v>53</v>
      </c>
      <c r="M8" s="87">
        <v>1</v>
      </c>
      <c r="N8" s="86"/>
      <c r="O8" s="88">
        <v>1</v>
      </c>
      <c r="P8" s="86"/>
      <c r="Q8" s="222" t="s">
        <v>174</v>
      </c>
      <c r="R8" s="222" t="s">
        <v>164</v>
      </c>
      <c r="S8" s="222"/>
      <c r="T8" s="222" t="s">
        <v>166</v>
      </c>
      <c r="U8" s="222" t="s">
        <v>164</v>
      </c>
      <c r="V8" s="89">
        <v>1</v>
      </c>
      <c r="W8" s="83" t="s">
        <v>69</v>
      </c>
      <c r="X8" s="105" t="s">
        <v>70</v>
      </c>
      <c r="Y8" s="73"/>
      <c r="Z8" s="73"/>
      <c r="AA8" s="73"/>
      <c r="AB8" s="73"/>
      <c r="AC8" s="73"/>
      <c r="AD8" s="73"/>
    </row>
    <row r="9" spans="1:30" x14ac:dyDescent="0.25">
      <c r="A9" s="24"/>
      <c r="B9" s="23" t="s">
        <v>7</v>
      </c>
      <c r="C9" s="18"/>
      <c r="D9" s="17"/>
      <c r="E9" s="90"/>
      <c r="F9" s="91"/>
      <c r="G9" s="19">
        <f>SUM(G4:G8)</f>
        <v>4</v>
      </c>
      <c r="H9" s="19"/>
      <c r="I9" s="19">
        <f>SUM(I4:I8)</f>
        <v>1</v>
      </c>
      <c r="J9" s="18"/>
      <c r="K9" s="18"/>
      <c r="L9" s="18"/>
      <c r="M9" s="19">
        <f t="shared" ref="M9:P9" si="0">SUM(M4:M8)</f>
        <v>5</v>
      </c>
      <c r="N9" s="19"/>
      <c r="O9" s="19">
        <f t="shared" si="0"/>
        <v>2</v>
      </c>
      <c r="P9" s="19">
        <f t="shared" si="0"/>
        <v>4</v>
      </c>
      <c r="Q9" s="93" t="s">
        <v>175</v>
      </c>
      <c r="R9" s="93" t="s">
        <v>176</v>
      </c>
      <c r="S9" s="93" t="s">
        <v>177</v>
      </c>
      <c r="T9" s="93" t="s">
        <v>178</v>
      </c>
      <c r="U9" s="93" t="s">
        <v>172</v>
      </c>
      <c r="V9" s="36">
        <v>0.51700000000000002</v>
      </c>
      <c r="W9" s="92"/>
      <c r="X9" s="93"/>
      <c r="Y9" s="73"/>
      <c r="Z9" s="73"/>
      <c r="AA9" s="73"/>
      <c r="AB9" s="73"/>
      <c r="AC9" s="73"/>
      <c r="AD9" s="73"/>
    </row>
    <row r="10" spans="1:30" x14ac:dyDescent="0.25">
      <c r="A10" s="146"/>
      <c r="B10" s="147" t="s">
        <v>55</v>
      </c>
      <c r="C10" s="148" t="s">
        <v>124</v>
      </c>
      <c r="D10" s="149"/>
      <c r="E10" s="68"/>
      <c r="F10" s="150"/>
      <c r="G10" s="151"/>
      <c r="H10" s="149"/>
      <c r="I10" s="149"/>
      <c r="J10" s="149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99"/>
      <c r="Y10" s="73"/>
      <c r="Z10" s="63"/>
      <c r="AA10" s="63"/>
      <c r="AB10" s="63"/>
      <c r="AC10" s="73"/>
      <c r="AD10" s="73"/>
    </row>
    <row r="11" spans="1:30" x14ac:dyDescent="0.25">
      <c r="A11" s="146"/>
      <c r="B11" s="152"/>
      <c r="C11" s="94"/>
      <c r="D11" s="153"/>
      <c r="E11" s="95"/>
      <c r="F11" s="95"/>
      <c r="G11" s="154"/>
      <c r="H11" s="94"/>
      <c r="I11" s="94"/>
      <c r="J11" s="94"/>
      <c r="K11" s="94"/>
      <c r="L11" s="94"/>
      <c r="M11" s="94"/>
      <c r="N11" s="94"/>
      <c r="O11" s="94"/>
      <c r="P11" s="94"/>
      <c r="Q11" s="154"/>
      <c r="R11" s="154"/>
      <c r="S11" s="154"/>
      <c r="T11" s="154"/>
      <c r="U11" s="154"/>
      <c r="V11" s="94"/>
      <c r="W11" s="94"/>
      <c r="X11" s="155"/>
      <c r="Y11" s="41"/>
      <c r="Z11" s="38"/>
      <c r="AA11" s="25"/>
      <c r="AB11" s="25"/>
      <c r="AC11" s="73"/>
      <c r="AD11" s="73"/>
    </row>
    <row r="12" spans="1:30" x14ac:dyDescent="0.25">
      <c r="A12" s="9"/>
      <c r="B12" s="23" t="s">
        <v>72</v>
      </c>
      <c r="C12" s="23" t="s">
        <v>38</v>
      </c>
      <c r="D12" s="17" t="s">
        <v>39</v>
      </c>
      <c r="E12" s="22" t="s">
        <v>1</v>
      </c>
      <c r="F12" s="25"/>
      <c r="G12" s="19" t="s">
        <v>40</v>
      </c>
      <c r="H12" s="16" t="s">
        <v>41</v>
      </c>
      <c r="I12" s="16" t="s">
        <v>32</v>
      </c>
      <c r="J12" s="18" t="s">
        <v>42</v>
      </c>
      <c r="K12" s="18" t="s">
        <v>43</v>
      </c>
      <c r="L12" s="18" t="s">
        <v>44</v>
      </c>
      <c r="M12" s="19" t="s">
        <v>45</v>
      </c>
      <c r="N12" s="19" t="s">
        <v>31</v>
      </c>
      <c r="O12" s="16" t="s">
        <v>46</v>
      </c>
      <c r="P12" s="19" t="s">
        <v>41</v>
      </c>
      <c r="Q12" s="93" t="s">
        <v>17</v>
      </c>
      <c r="R12" s="93">
        <v>1</v>
      </c>
      <c r="S12" s="93">
        <v>2</v>
      </c>
      <c r="T12" s="93">
        <v>3</v>
      </c>
      <c r="U12" s="93" t="s">
        <v>47</v>
      </c>
      <c r="V12" s="18" t="s">
        <v>22</v>
      </c>
      <c r="W12" s="17" t="s">
        <v>48</v>
      </c>
      <c r="X12" s="17" t="s">
        <v>49</v>
      </c>
      <c r="Y12" s="73"/>
      <c r="Z12" s="73"/>
      <c r="AA12" s="73"/>
      <c r="AB12" s="73"/>
      <c r="AC12" s="73"/>
      <c r="AD12" s="73"/>
    </row>
    <row r="13" spans="1:30" x14ac:dyDescent="0.25">
      <c r="A13" s="9"/>
      <c r="B13" s="107" t="s">
        <v>73</v>
      </c>
      <c r="C13" s="108" t="s">
        <v>74</v>
      </c>
      <c r="D13" s="109" t="s">
        <v>52</v>
      </c>
      <c r="E13" s="110" t="s">
        <v>91</v>
      </c>
      <c r="F13" s="91"/>
      <c r="G13" s="111">
        <v>1</v>
      </c>
      <c r="H13" s="112"/>
      <c r="I13" s="111"/>
      <c r="J13" s="113"/>
      <c r="K13" s="113"/>
      <c r="L13" s="87"/>
      <c r="M13" s="113">
        <v>1</v>
      </c>
      <c r="N13" s="111"/>
      <c r="O13" s="112"/>
      <c r="P13" s="112">
        <v>1</v>
      </c>
      <c r="Q13" s="223"/>
      <c r="R13" s="223"/>
      <c r="S13" s="223"/>
      <c r="T13" s="223"/>
      <c r="U13" s="223"/>
      <c r="V13" s="114"/>
      <c r="W13" s="108" t="s">
        <v>75</v>
      </c>
      <c r="X13" s="115" t="s">
        <v>76</v>
      </c>
      <c r="Y13" s="73"/>
      <c r="Z13" s="73"/>
      <c r="AA13" s="73"/>
      <c r="AB13" s="73"/>
      <c r="AC13" s="73"/>
      <c r="AD13" s="73"/>
    </row>
    <row r="14" spans="1:30" x14ac:dyDescent="0.25">
      <c r="A14" s="146"/>
      <c r="B14" s="152"/>
      <c r="C14" s="94"/>
      <c r="D14" s="153"/>
      <c r="E14" s="95"/>
      <c r="F14" s="95"/>
      <c r="G14" s="154"/>
      <c r="H14" s="94"/>
      <c r="I14" s="94"/>
      <c r="J14" s="94"/>
      <c r="K14" s="94"/>
      <c r="L14" s="94"/>
      <c r="M14" s="94"/>
      <c r="N14" s="94"/>
      <c r="O14" s="94"/>
      <c r="P14" s="94"/>
      <c r="Q14" s="154"/>
      <c r="R14" s="154"/>
      <c r="S14" s="154"/>
      <c r="T14" s="154"/>
      <c r="U14" s="154"/>
      <c r="V14" s="94"/>
      <c r="W14" s="94"/>
      <c r="X14" s="155"/>
      <c r="Y14" s="41"/>
      <c r="Z14" s="38"/>
      <c r="AA14" s="25"/>
      <c r="AB14" s="25"/>
      <c r="AC14" s="73"/>
      <c r="AD14" s="73"/>
    </row>
    <row r="15" spans="1:30" x14ac:dyDescent="0.25">
      <c r="A15" s="9"/>
      <c r="B15" s="23" t="s">
        <v>77</v>
      </c>
      <c r="C15" s="23" t="s">
        <v>38</v>
      </c>
      <c r="D15" s="17" t="s">
        <v>39</v>
      </c>
      <c r="E15" s="22" t="s">
        <v>1</v>
      </c>
      <c r="F15" s="25"/>
      <c r="G15" s="19" t="s">
        <v>40</v>
      </c>
      <c r="H15" s="16" t="s">
        <v>41</v>
      </c>
      <c r="I15" s="16" t="s">
        <v>32</v>
      </c>
      <c r="J15" s="18" t="s">
        <v>42</v>
      </c>
      <c r="K15" s="18" t="s">
        <v>43</v>
      </c>
      <c r="L15" s="18" t="s">
        <v>44</v>
      </c>
      <c r="M15" s="19" t="s">
        <v>45</v>
      </c>
      <c r="N15" s="19" t="s">
        <v>31</v>
      </c>
      <c r="O15" s="16" t="s">
        <v>46</v>
      </c>
      <c r="P15" s="19" t="s">
        <v>41</v>
      </c>
      <c r="Q15" s="93" t="s">
        <v>17</v>
      </c>
      <c r="R15" s="93">
        <v>1</v>
      </c>
      <c r="S15" s="93">
        <v>2</v>
      </c>
      <c r="T15" s="93">
        <v>3</v>
      </c>
      <c r="U15" s="93" t="s">
        <v>47</v>
      </c>
      <c r="V15" s="18" t="s">
        <v>22</v>
      </c>
      <c r="W15" s="17" t="s">
        <v>48</v>
      </c>
      <c r="X15" s="17" t="s">
        <v>49</v>
      </c>
      <c r="Y15" s="73"/>
      <c r="Z15" s="73"/>
      <c r="AA15" s="73"/>
      <c r="AB15" s="73"/>
      <c r="AC15" s="73"/>
      <c r="AD15" s="73"/>
    </row>
    <row r="16" spans="1:30" x14ac:dyDescent="0.25">
      <c r="A16" s="24"/>
      <c r="B16" s="82" t="s">
        <v>125</v>
      </c>
      <c r="C16" s="83" t="s">
        <v>126</v>
      </c>
      <c r="D16" s="84" t="s">
        <v>52</v>
      </c>
      <c r="E16" s="85" t="s">
        <v>91</v>
      </c>
      <c r="F16" s="25"/>
      <c r="G16" s="86">
        <v>1</v>
      </c>
      <c r="H16" s="88"/>
      <c r="I16" s="86"/>
      <c r="J16" s="87"/>
      <c r="K16" s="87"/>
      <c r="L16" s="87"/>
      <c r="M16" s="87">
        <v>1</v>
      </c>
      <c r="N16" s="86"/>
      <c r="O16" s="88">
        <v>1</v>
      </c>
      <c r="P16" s="86"/>
      <c r="Q16" s="222"/>
      <c r="R16" s="222"/>
      <c r="S16" s="222"/>
      <c r="T16" s="222"/>
      <c r="U16" s="222"/>
      <c r="V16" s="89"/>
      <c r="W16" s="84" t="s">
        <v>127</v>
      </c>
      <c r="X16" s="86">
        <v>1500</v>
      </c>
      <c r="Y16" s="73"/>
      <c r="Z16" s="73"/>
      <c r="AA16" s="73"/>
      <c r="AB16" s="73"/>
      <c r="AC16" s="73"/>
      <c r="AD16" s="73"/>
    </row>
    <row r="17" spans="1:30" x14ac:dyDescent="0.25">
      <c r="A17" s="146"/>
      <c r="B17" s="152"/>
      <c r="C17" s="94"/>
      <c r="D17" s="153"/>
      <c r="E17" s="95"/>
      <c r="F17" s="95"/>
      <c r="G17" s="154"/>
      <c r="H17" s="94"/>
      <c r="I17" s="94"/>
      <c r="J17" s="94"/>
      <c r="K17" s="94"/>
      <c r="L17" s="94"/>
      <c r="M17" s="94"/>
      <c r="N17" s="94"/>
      <c r="O17" s="94"/>
      <c r="P17" s="94"/>
      <c r="Q17" s="154"/>
      <c r="R17" s="154"/>
      <c r="S17" s="154"/>
      <c r="T17" s="154"/>
      <c r="U17" s="154"/>
      <c r="V17" s="94"/>
      <c r="W17" s="94"/>
      <c r="X17" s="155"/>
      <c r="Y17" s="41"/>
      <c r="Z17" s="38"/>
      <c r="AA17" s="25"/>
      <c r="AB17" s="25"/>
      <c r="AC17" s="73"/>
      <c r="AD17" s="73"/>
    </row>
    <row r="18" spans="1:30" x14ac:dyDescent="0.25">
      <c r="A18" s="24"/>
      <c r="B18" s="76" t="s">
        <v>128</v>
      </c>
      <c r="C18" s="23" t="s">
        <v>38</v>
      </c>
      <c r="D18" s="17" t="s">
        <v>39</v>
      </c>
      <c r="E18" s="22" t="s">
        <v>1</v>
      </c>
      <c r="F18" s="25"/>
      <c r="G18" s="19" t="s">
        <v>40</v>
      </c>
      <c r="H18" s="16" t="s">
        <v>41</v>
      </c>
      <c r="I18" s="16" t="s">
        <v>32</v>
      </c>
      <c r="J18" s="18" t="s">
        <v>42</v>
      </c>
      <c r="K18" s="18" t="s">
        <v>43</v>
      </c>
      <c r="L18" s="18" t="s">
        <v>44</v>
      </c>
      <c r="M18" s="19" t="s">
        <v>45</v>
      </c>
      <c r="N18" s="19" t="s">
        <v>31</v>
      </c>
      <c r="O18" s="16" t="s">
        <v>46</v>
      </c>
      <c r="P18" s="19" t="s">
        <v>41</v>
      </c>
      <c r="Q18" s="93" t="s">
        <v>17</v>
      </c>
      <c r="R18" s="93">
        <v>1</v>
      </c>
      <c r="S18" s="93">
        <v>2</v>
      </c>
      <c r="T18" s="93">
        <v>3</v>
      </c>
      <c r="U18" s="93" t="s">
        <v>47</v>
      </c>
      <c r="V18" s="18" t="s">
        <v>22</v>
      </c>
      <c r="W18" s="17" t="s">
        <v>48</v>
      </c>
      <c r="X18" s="17" t="s">
        <v>49</v>
      </c>
      <c r="Y18" s="73"/>
      <c r="Z18" s="73"/>
      <c r="AA18" s="73"/>
      <c r="AB18" s="73"/>
      <c r="AC18" s="73"/>
      <c r="AD18" s="73"/>
    </row>
    <row r="19" spans="1:30" x14ac:dyDescent="0.25">
      <c r="A19" s="24"/>
      <c r="B19" s="82" t="s">
        <v>129</v>
      </c>
      <c r="C19" s="83" t="s">
        <v>130</v>
      </c>
      <c r="D19" s="84" t="s">
        <v>52</v>
      </c>
      <c r="E19" s="116" t="s">
        <v>91</v>
      </c>
      <c r="F19" s="106"/>
      <c r="G19" s="86">
        <v>1</v>
      </c>
      <c r="H19" s="88"/>
      <c r="I19" s="86"/>
      <c r="J19" s="87" t="s">
        <v>131</v>
      </c>
      <c r="K19" s="87">
        <v>1</v>
      </c>
      <c r="L19" s="87"/>
      <c r="M19" s="87">
        <v>1</v>
      </c>
      <c r="N19" s="86"/>
      <c r="O19" s="88"/>
      <c r="P19" s="86"/>
      <c r="Q19" s="222" t="s">
        <v>163</v>
      </c>
      <c r="R19" s="222" t="s">
        <v>179</v>
      </c>
      <c r="S19" s="222"/>
      <c r="T19" s="222" t="s">
        <v>164</v>
      </c>
      <c r="U19" s="222"/>
      <c r="V19" s="89">
        <v>0.7142857142857143</v>
      </c>
      <c r="W19" s="84" t="s">
        <v>78</v>
      </c>
      <c r="X19" s="86">
        <v>3268</v>
      </c>
      <c r="Y19" s="73"/>
      <c r="Z19" s="73"/>
      <c r="AA19" s="73"/>
      <c r="AB19" s="73"/>
      <c r="AC19" s="73"/>
      <c r="AD19" s="73"/>
    </row>
    <row r="20" spans="1:30" x14ac:dyDescent="0.25">
      <c r="A20" s="146"/>
      <c r="B20" s="152"/>
      <c r="C20" s="94"/>
      <c r="D20" s="153"/>
      <c r="E20" s="95"/>
      <c r="F20" s="95"/>
      <c r="G20" s="154"/>
      <c r="H20" s="94"/>
      <c r="I20" s="94"/>
      <c r="J20" s="94"/>
      <c r="K20" s="94"/>
      <c r="L20" s="94"/>
      <c r="M20" s="94"/>
      <c r="N20" s="94"/>
      <c r="O20" s="94"/>
      <c r="P20" s="94"/>
      <c r="Q20" s="154"/>
      <c r="R20" s="154"/>
      <c r="S20" s="154"/>
      <c r="T20" s="154"/>
      <c r="U20" s="154"/>
      <c r="V20" s="94"/>
      <c r="W20" s="94"/>
      <c r="X20" s="155"/>
      <c r="Y20" s="41"/>
      <c r="Z20" s="38"/>
      <c r="AA20" s="25"/>
      <c r="AB20" s="25"/>
      <c r="AC20" s="73"/>
      <c r="AD20" s="73"/>
    </row>
    <row r="21" spans="1:30" x14ac:dyDescent="0.25">
      <c r="A21" s="24"/>
      <c r="B21" s="63"/>
      <c r="C21" s="38"/>
      <c r="D21" s="63"/>
      <c r="E21" s="96"/>
      <c r="G21" s="38"/>
      <c r="H21" s="41"/>
      <c r="I21" s="38"/>
      <c r="J21" s="25"/>
      <c r="K21" s="25"/>
      <c r="L21" s="25"/>
      <c r="M21" s="38"/>
      <c r="N21" s="38"/>
      <c r="O21" s="38"/>
      <c r="P21" s="38"/>
      <c r="Q21" s="224"/>
      <c r="R21" s="224"/>
      <c r="S21" s="224"/>
      <c r="T21" s="224"/>
      <c r="U21" s="224"/>
      <c r="V21" s="38"/>
      <c r="W21" s="63"/>
      <c r="X21" s="38"/>
      <c r="Y21" s="73"/>
      <c r="Z21" s="73"/>
      <c r="AA21" s="73"/>
      <c r="AB21" s="73"/>
      <c r="AC21" s="73"/>
      <c r="AD21" s="73"/>
    </row>
    <row r="22" spans="1:30" x14ac:dyDescent="0.25">
      <c r="A22" s="24"/>
      <c r="B22" s="63"/>
      <c r="C22" s="38"/>
      <c r="D22" s="63"/>
      <c r="E22" s="96"/>
      <c r="G22" s="38"/>
      <c r="H22" s="41"/>
      <c r="I22" s="38"/>
      <c r="J22" s="25"/>
      <c r="K22" s="25"/>
      <c r="L22" s="25"/>
      <c r="M22" s="38"/>
      <c r="N22" s="38"/>
      <c r="O22" s="38"/>
      <c r="P22" s="38"/>
      <c r="Q22" s="224"/>
      <c r="R22" s="224"/>
      <c r="S22" s="224"/>
      <c r="T22" s="224"/>
      <c r="U22" s="224"/>
      <c r="V22" s="38"/>
      <c r="W22" s="63"/>
      <c r="X22" s="38"/>
      <c r="Y22" s="73"/>
      <c r="Z22" s="73"/>
      <c r="AA22" s="73"/>
      <c r="AB22" s="73"/>
      <c r="AC22" s="73"/>
      <c r="AD22" s="73"/>
    </row>
    <row r="23" spans="1:30" x14ac:dyDescent="0.25">
      <c r="A23" s="24"/>
      <c r="B23" s="63"/>
      <c r="C23" s="38"/>
      <c r="D23" s="63"/>
      <c r="E23" s="96"/>
      <c r="G23" s="38"/>
      <c r="H23" s="41"/>
      <c r="I23" s="38"/>
      <c r="J23" s="25"/>
      <c r="K23" s="25"/>
      <c r="L23" s="25"/>
      <c r="M23" s="38"/>
      <c r="N23" s="38"/>
      <c r="O23" s="38"/>
      <c r="P23" s="38"/>
      <c r="Q23" s="224"/>
      <c r="R23" s="224"/>
      <c r="S23" s="224"/>
      <c r="T23" s="224"/>
      <c r="U23" s="224"/>
      <c r="V23" s="38"/>
      <c r="W23" s="63"/>
      <c r="X23" s="38"/>
      <c r="Y23" s="73"/>
      <c r="Z23" s="73"/>
      <c r="AA23" s="73"/>
      <c r="AB23" s="73"/>
      <c r="AC23" s="73"/>
      <c r="AD23" s="73"/>
    </row>
    <row r="24" spans="1:30" x14ac:dyDescent="0.25">
      <c r="A24" s="24"/>
      <c r="B24" s="63"/>
      <c r="C24" s="38"/>
      <c r="D24" s="63"/>
      <c r="E24" s="96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224"/>
      <c r="R24" s="224"/>
      <c r="S24" s="224"/>
      <c r="T24" s="224"/>
      <c r="U24" s="224"/>
      <c r="V24" s="38"/>
      <c r="W24" s="63"/>
      <c r="X24" s="38"/>
      <c r="Y24" s="73"/>
      <c r="Z24" s="73"/>
      <c r="AA24" s="73"/>
      <c r="AB24" s="73"/>
      <c r="AC24" s="73"/>
      <c r="AD24" s="73"/>
    </row>
    <row r="25" spans="1:30" x14ac:dyDescent="0.25">
      <c r="A25" s="24"/>
      <c r="B25" s="63"/>
      <c r="C25" s="38"/>
      <c r="D25" s="63"/>
      <c r="E25" s="96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224"/>
      <c r="R25" s="224"/>
      <c r="S25" s="224"/>
      <c r="T25" s="224"/>
      <c r="U25" s="224"/>
      <c r="V25" s="38"/>
      <c r="W25" s="63"/>
      <c r="X25" s="38"/>
      <c r="Y25" s="73"/>
      <c r="Z25" s="73"/>
      <c r="AA25" s="73"/>
      <c r="AB25" s="73"/>
      <c r="AC25" s="73"/>
      <c r="AD25" s="73"/>
    </row>
    <row r="26" spans="1:30" x14ac:dyDescent="0.25">
      <c r="A26" s="24"/>
      <c r="B26" s="63"/>
      <c r="C26" s="38"/>
      <c r="D26" s="63"/>
      <c r="E26" s="96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224"/>
      <c r="R26" s="224"/>
      <c r="S26" s="224"/>
      <c r="T26" s="224"/>
      <c r="U26" s="224"/>
      <c r="V26" s="38"/>
      <c r="W26" s="63"/>
      <c r="X26" s="38"/>
      <c r="Y26" s="73"/>
      <c r="Z26" s="73"/>
      <c r="AA26" s="73"/>
      <c r="AB26" s="73"/>
      <c r="AC26" s="73"/>
      <c r="AD26" s="73"/>
    </row>
    <row r="27" spans="1:30" x14ac:dyDescent="0.25">
      <c r="A27" s="24"/>
      <c r="B27" s="63"/>
      <c r="C27" s="38"/>
      <c r="D27" s="63"/>
      <c r="E27" s="96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224"/>
      <c r="R27" s="224"/>
      <c r="S27" s="224"/>
      <c r="T27" s="224"/>
      <c r="U27" s="224"/>
      <c r="V27" s="38"/>
      <c r="W27" s="63"/>
      <c r="X27" s="38"/>
      <c r="Y27" s="73"/>
      <c r="Z27" s="73"/>
      <c r="AA27" s="73"/>
      <c r="AB27" s="73"/>
      <c r="AC27" s="73"/>
      <c r="AD27" s="73"/>
    </row>
    <row r="28" spans="1:30" x14ac:dyDescent="0.25">
      <c r="A28" s="24"/>
      <c r="B28" s="63"/>
      <c r="C28" s="38"/>
      <c r="D28" s="63"/>
      <c r="E28" s="96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224"/>
      <c r="R28" s="224"/>
      <c r="S28" s="224"/>
      <c r="T28" s="224"/>
      <c r="U28" s="224"/>
      <c r="V28" s="38"/>
      <c r="W28" s="63"/>
      <c r="X28" s="38"/>
      <c r="Y28" s="73"/>
      <c r="Z28" s="73"/>
      <c r="AA28" s="73"/>
      <c r="AB28" s="73"/>
      <c r="AC28" s="73"/>
      <c r="AD28" s="73"/>
    </row>
    <row r="29" spans="1:30" x14ac:dyDescent="0.25">
      <c r="A29" s="24"/>
      <c r="B29" s="63"/>
      <c r="C29" s="38"/>
      <c r="D29" s="63"/>
      <c r="E29" s="96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224"/>
      <c r="R29" s="224"/>
      <c r="S29" s="224"/>
      <c r="T29" s="224"/>
      <c r="U29" s="224"/>
      <c r="V29" s="38"/>
      <c r="W29" s="63"/>
      <c r="X29" s="38"/>
      <c r="Y29" s="73"/>
      <c r="Z29" s="73"/>
      <c r="AA29" s="73"/>
      <c r="AB29" s="73"/>
      <c r="AC29" s="73"/>
      <c r="AD29" s="73"/>
    </row>
    <row r="30" spans="1:30" x14ac:dyDescent="0.25">
      <c r="A30" s="24"/>
      <c r="B30" s="63"/>
      <c r="C30" s="38"/>
      <c r="D30" s="63"/>
      <c r="E30" s="96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224"/>
      <c r="R30" s="224"/>
      <c r="S30" s="224"/>
      <c r="T30" s="224"/>
      <c r="U30" s="224"/>
      <c r="V30" s="38"/>
      <c r="W30" s="63"/>
      <c r="X30" s="38"/>
      <c r="Y30" s="73"/>
      <c r="Z30" s="73"/>
      <c r="AA30" s="73"/>
      <c r="AB30" s="73"/>
      <c r="AC30" s="73"/>
      <c r="AD30" s="73"/>
    </row>
    <row r="31" spans="1:30" x14ac:dyDescent="0.25">
      <c r="A31" s="24"/>
      <c r="B31" s="63"/>
      <c r="C31" s="38"/>
      <c r="D31" s="63"/>
      <c r="E31" s="96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224"/>
      <c r="R31" s="224"/>
      <c r="S31" s="224"/>
      <c r="T31" s="224"/>
      <c r="U31" s="224"/>
      <c r="V31" s="38"/>
      <c r="W31" s="63"/>
      <c r="X31" s="38"/>
      <c r="Y31" s="73"/>
      <c r="Z31" s="73"/>
      <c r="AA31" s="73"/>
      <c r="AB31" s="73"/>
      <c r="AC31" s="73"/>
      <c r="AD31" s="73"/>
    </row>
    <row r="32" spans="1:30" x14ac:dyDescent="0.25">
      <c r="A32" s="24"/>
      <c r="B32" s="63"/>
      <c r="C32" s="38"/>
      <c r="D32" s="63"/>
      <c r="E32" s="96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224"/>
      <c r="R32" s="224"/>
      <c r="S32" s="224"/>
      <c r="T32" s="224"/>
      <c r="U32" s="224"/>
      <c r="V32" s="38"/>
      <c r="W32" s="63"/>
      <c r="X32" s="38"/>
      <c r="Y32" s="73"/>
      <c r="Z32" s="73"/>
      <c r="AA32" s="73"/>
      <c r="AB32" s="73"/>
      <c r="AC32" s="73"/>
      <c r="AD32" s="73"/>
    </row>
    <row r="33" spans="1:30" x14ac:dyDescent="0.25">
      <c r="A33" s="24"/>
      <c r="B33" s="63"/>
      <c r="C33" s="38"/>
      <c r="D33" s="63"/>
      <c r="E33" s="96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224"/>
      <c r="R33" s="224"/>
      <c r="S33" s="224"/>
      <c r="T33" s="224"/>
      <c r="U33" s="224"/>
      <c r="V33" s="38"/>
      <c r="W33" s="63"/>
      <c r="X33" s="38"/>
      <c r="Y33" s="73"/>
      <c r="Z33" s="73"/>
      <c r="AA33" s="73"/>
      <c r="AB33" s="73"/>
      <c r="AC33" s="73"/>
      <c r="AD33" s="73"/>
    </row>
    <row r="34" spans="1:30" x14ac:dyDescent="0.25">
      <c r="A34" s="24"/>
      <c r="B34" s="63"/>
      <c r="C34" s="38"/>
      <c r="D34" s="63"/>
      <c r="E34" s="96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224"/>
      <c r="R34" s="224"/>
      <c r="S34" s="224"/>
      <c r="T34" s="224"/>
      <c r="U34" s="224"/>
      <c r="V34" s="38"/>
      <c r="W34" s="63"/>
      <c r="X34" s="38"/>
      <c r="Y34" s="73"/>
      <c r="Z34" s="73"/>
      <c r="AA34" s="73"/>
      <c r="AB34" s="73"/>
      <c r="AC34" s="73"/>
      <c r="AD34" s="73"/>
    </row>
    <row r="35" spans="1:30" x14ac:dyDescent="0.25">
      <c r="A35" s="24"/>
      <c r="B35" s="63"/>
      <c r="C35" s="38"/>
      <c r="D35" s="63"/>
      <c r="E35" s="96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224"/>
      <c r="R35" s="224"/>
      <c r="S35" s="224"/>
      <c r="T35" s="224"/>
      <c r="U35" s="224"/>
      <c r="V35" s="38"/>
      <c r="W35" s="63"/>
      <c r="X35" s="38"/>
      <c r="Y35" s="73"/>
      <c r="Z35" s="73"/>
      <c r="AA35" s="73"/>
      <c r="AB35" s="73"/>
      <c r="AC35" s="73"/>
      <c r="AD35" s="73"/>
    </row>
    <row r="36" spans="1:30" x14ac:dyDescent="0.25">
      <c r="A36" s="24"/>
      <c r="B36" s="63"/>
      <c r="C36" s="38"/>
      <c r="D36" s="63"/>
      <c r="E36" s="96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224"/>
      <c r="R36" s="224"/>
      <c r="S36" s="224"/>
      <c r="T36" s="224"/>
      <c r="U36" s="224"/>
      <c r="V36" s="38"/>
      <c r="W36" s="63"/>
      <c r="X36" s="38"/>
      <c r="Y36" s="73"/>
      <c r="Z36" s="73"/>
      <c r="AA36" s="73"/>
      <c r="AB36" s="73"/>
      <c r="AC36" s="73"/>
      <c r="AD36" s="73"/>
    </row>
    <row r="37" spans="1:30" x14ac:dyDescent="0.25">
      <c r="A37" s="24"/>
      <c r="B37" s="63"/>
      <c r="C37" s="38"/>
      <c r="D37" s="63"/>
      <c r="E37" s="96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224"/>
      <c r="R37" s="224"/>
      <c r="S37" s="224"/>
      <c r="T37" s="224"/>
      <c r="U37" s="224"/>
      <c r="V37" s="38"/>
      <c r="W37" s="63"/>
      <c r="X37" s="38"/>
      <c r="Y37" s="73"/>
      <c r="Z37" s="73"/>
      <c r="AA37" s="73"/>
      <c r="AB37" s="73"/>
      <c r="AC37" s="73"/>
      <c r="AD37" s="73"/>
    </row>
    <row r="38" spans="1:30" x14ac:dyDescent="0.25">
      <c r="A38" s="24"/>
      <c r="B38" s="63"/>
      <c r="C38" s="38"/>
      <c r="D38" s="63"/>
      <c r="E38" s="96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224"/>
      <c r="R38" s="224"/>
      <c r="S38" s="224"/>
      <c r="T38" s="224"/>
      <c r="U38" s="224"/>
      <c r="V38" s="38"/>
      <c r="W38" s="63"/>
      <c r="X38" s="38"/>
      <c r="Y38" s="73"/>
      <c r="Z38" s="73"/>
      <c r="AA38" s="73"/>
      <c r="AB38" s="73"/>
      <c r="AC38" s="73"/>
      <c r="AD38" s="73"/>
    </row>
    <row r="39" spans="1:30" x14ac:dyDescent="0.25">
      <c r="A39" s="24"/>
      <c r="B39" s="63"/>
      <c r="C39" s="38"/>
      <c r="D39" s="63"/>
      <c r="E39" s="96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224"/>
      <c r="R39" s="224"/>
      <c r="S39" s="224"/>
      <c r="T39" s="224"/>
      <c r="U39" s="224"/>
      <c r="V39" s="38"/>
      <c r="W39" s="63"/>
      <c r="X39" s="38"/>
      <c r="Y39" s="73"/>
      <c r="Z39" s="73"/>
      <c r="AA39" s="73"/>
      <c r="AB39" s="73"/>
      <c r="AC39" s="73"/>
      <c r="AD39" s="73"/>
    </row>
    <row r="40" spans="1:30" x14ac:dyDescent="0.25">
      <c r="A40" s="24"/>
      <c r="B40" s="63"/>
      <c r="C40" s="38"/>
      <c r="D40" s="63"/>
      <c r="E40" s="96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224"/>
      <c r="R40" s="224"/>
      <c r="S40" s="224"/>
      <c r="T40" s="224"/>
      <c r="U40" s="224"/>
      <c r="V40" s="38"/>
      <c r="W40" s="63"/>
      <c r="X40" s="38"/>
      <c r="Y40" s="73"/>
      <c r="Z40" s="73"/>
      <c r="AA40" s="73"/>
      <c r="AB40" s="73"/>
      <c r="AC40" s="73"/>
      <c r="AD40" s="73"/>
    </row>
    <row r="41" spans="1:30" x14ac:dyDescent="0.25">
      <c r="A41" s="24"/>
      <c r="B41" s="63"/>
      <c r="C41" s="38"/>
      <c r="D41" s="63"/>
      <c r="E41" s="96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224"/>
      <c r="R41" s="224"/>
      <c r="S41" s="224"/>
      <c r="T41" s="224"/>
      <c r="U41" s="224"/>
      <c r="V41" s="38"/>
      <c r="W41" s="63"/>
      <c r="X41" s="38"/>
      <c r="Y41" s="73"/>
      <c r="Z41" s="73"/>
      <c r="AA41" s="73"/>
      <c r="AB41" s="73"/>
      <c r="AC41" s="73"/>
      <c r="AD41" s="73"/>
    </row>
    <row r="42" spans="1:30" x14ac:dyDescent="0.25">
      <c r="A42" s="24"/>
      <c r="B42" s="63"/>
      <c r="C42" s="38"/>
      <c r="D42" s="63"/>
      <c r="E42" s="96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224"/>
      <c r="R42" s="224"/>
      <c r="S42" s="224"/>
      <c r="T42" s="224"/>
      <c r="U42" s="224"/>
      <c r="V42" s="38"/>
      <c r="W42" s="63"/>
      <c r="X42" s="38"/>
      <c r="Y42" s="73"/>
      <c r="Z42" s="73"/>
      <c r="AA42" s="73"/>
      <c r="AB42" s="73"/>
      <c r="AC42" s="73"/>
      <c r="AD42" s="73"/>
    </row>
    <row r="43" spans="1:30" x14ac:dyDescent="0.25">
      <c r="A43" s="24"/>
      <c r="B43" s="63"/>
      <c r="C43" s="38"/>
      <c r="D43" s="63"/>
      <c r="E43" s="96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224"/>
      <c r="R43" s="224"/>
      <c r="S43" s="224"/>
      <c r="T43" s="224"/>
      <c r="U43" s="224"/>
      <c r="V43" s="38"/>
      <c r="W43" s="63"/>
      <c r="X43" s="38"/>
      <c r="Y43" s="73"/>
      <c r="Z43" s="73"/>
      <c r="AA43" s="73"/>
      <c r="AB43" s="73"/>
      <c r="AC43" s="73"/>
      <c r="AD43" s="73"/>
    </row>
    <row r="44" spans="1:30" x14ac:dyDescent="0.25">
      <c r="A44" s="24"/>
      <c r="B44" s="63"/>
      <c r="C44" s="38"/>
      <c r="D44" s="63"/>
      <c r="E44" s="96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224"/>
      <c r="R44" s="224"/>
      <c r="S44" s="224"/>
      <c r="T44" s="224"/>
      <c r="U44" s="224"/>
      <c r="V44" s="38"/>
      <c r="W44" s="63"/>
      <c r="X44" s="38"/>
      <c r="Y44" s="73"/>
      <c r="Z44" s="73"/>
      <c r="AA44" s="73"/>
      <c r="AB44" s="73"/>
      <c r="AC44" s="73"/>
      <c r="AD44" s="73"/>
    </row>
    <row r="45" spans="1:30" x14ac:dyDescent="0.25">
      <c r="A45" s="24"/>
      <c r="B45" s="63"/>
      <c r="C45" s="38"/>
      <c r="D45" s="63"/>
      <c r="E45" s="96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224"/>
      <c r="R45" s="224"/>
      <c r="S45" s="224"/>
      <c r="T45" s="224"/>
      <c r="U45" s="224"/>
      <c r="V45" s="38"/>
      <c r="W45" s="63"/>
      <c r="X45" s="38"/>
      <c r="Y45" s="73"/>
      <c r="Z45" s="73"/>
      <c r="AA45" s="73"/>
      <c r="AB45" s="73"/>
      <c r="AC45" s="73"/>
      <c r="AD45" s="73"/>
    </row>
    <row r="46" spans="1:30" x14ac:dyDescent="0.25">
      <c r="A46" s="24"/>
      <c r="B46" s="63"/>
      <c r="C46" s="38"/>
      <c r="D46" s="63"/>
      <c r="E46" s="96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224"/>
      <c r="R46" s="224"/>
      <c r="S46" s="224"/>
      <c r="T46" s="224"/>
      <c r="U46" s="224"/>
      <c r="V46" s="38"/>
      <c r="W46" s="63"/>
      <c r="X46" s="38"/>
      <c r="Y46" s="73"/>
      <c r="Z46" s="73"/>
      <c r="AA46" s="73"/>
      <c r="AB46" s="73"/>
      <c r="AC46" s="73"/>
      <c r="AD46" s="73"/>
    </row>
    <row r="47" spans="1:30" x14ac:dyDescent="0.25">
      <c r="A47" s="24"/>
      <c r="B47" s="63"/>
      <c r="C47" s="38"/>
      <c r="D47" s="63"/>
      <c r="E47" s="96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224"/>
      <c r="R47" s="224"/>
      <c r="S47" s="224"/>
      <c r="T47" s="224"/>
      <c r="U47" s="224"/>
      <c r="V47" s="38"/>
      <c r="W47" s="63"/>
      <c r="X47" s="38"/>
      <c r="Y47" s="73"/>
      <c r="Z47" s="73"/>
      <c r="AA47" s="73"/>
      <c r="AB47" s="73"/>
      <c r="AC47" s="73"/>
      <c r="AD47" s="73"/>
    </row>
    <row r="48" spans="1:30" x14ac:dyDescent="0.25">
      <c r="A48" s="24"/>
      <c r="B48" s="63"/>
      <c r="C48" s="38"/>
      <c r="D48" s="63"/>
      <c r="E48" s="96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224"/>
      <c r="R48" s="224"/>
      <c r="S48" s="224"/>
      <c r="T48" s="224"/>
      <c r="U48" s="224"/>
      <c r="V48" s="38"/>
      <c r="W48" s="63"/>
      <c r="X48" s="38"/>
      <c r="Y48" s="73"/>
      <c r="Z48" s="73"/>
      <c r="AA48" s="73"/>
      <c r="AB48" s="73"/>
      <c r="AC48" s="73"/>
      <c r="AD48" s="73"/>
    </row>
    <row r="49" spans="1:30" x14ac:dyDescent="0.25">
      <c r="A49" s="24"/>
      <c r="B49" s="63"/>
      <c r="C49" s="38"/>
      <c r="D49" s="63"/>
      <c r="E49" s="63"/>
      <c r="F49" s="25"/>
      <c r="G49" s="38"/>
      <c r="H49" s="41"/>
      <c r="I49" s="38"/>
      <c r="J49" s="25"/>
      <c r="K49" s="25"/>
      <c r="L49" s="25"/>
      <c r="M49" s="25"/>
      <c r="N49" s="60"/>
      <c r="O49" s="60"/>
      <c r="P49" s="25"/>
      <c r="Q49" s="225"/>
      <c r="R49" s="225"/>
      <c r="S49" s="225"/>
      <c r="T49" s="225"/>
      <c r="U49" s="225"/>
      <c r="V49" s="25"/>
      <c r="W49" s="63"/>
      <c r="X49" s="25"/>
      <c r="Y49" s="73"/>
      <c r="Z49" s="73"/>
      <c r="AA49" s="73"/>
      <c r="AB49" s="73"/>
      <c r="AC49" s="73"/>
      <c r="AD49" s="73"/>
    </row>
    <row r="50" spans="1:30" x14ac:dyDescent="0.25">
      <c r="A50" s="24"/>
      <c r="B50" s="63"/>
      <c r="C50" s="38"/>
      <c r="D50" s="63"/>
      <c r="E50" s="63"/>
      <c r="F50" s="25"/>
      <c r="G50" s="38"/>
      <c r="H50" s="41"/>
      <c r="I50" s="38"/>
      <c r="J50" s="25"/>
      <c r="K50" s="25"/>
      <c r="L50" s="25"/>
      <c r="M50" s="25"/>
      <c r="N50" s="60"/>
      <c r="O50" s="60"/>
      <c r="P50" s="25"/>
      <c r="Q50" s="225"/>
      <c r="R50" s="225"/>
      <c r="S50" s="225"/>
      <c r="T50" s="225"/>
      <c r="U50" s="225"/>
      <c r="V50" s="25"/>
      <c r="W50" s="63"/>
      <c r="X50" s="25"/>
      <c r="Y50" s="73"/>
      <c r="Z50" s="73"/>
      <c r="AA50" s="73"/>
      <c r="AB50" s="73"/>
      <c r="AC50" s="73"/>
      <c r="AD50" s="73"/>
    </row>
    <row r="51" spans="1:30" x14ac:dyDescent="0.25">
      <c r="A51" s="24"/>
      <c r="B51" s="63"/>
      <c r="C51" s="38"/>
      <c r="D51" s="63"/>
      <c r="E51" s="63"/>
      <c r="F51" s="25"/>
      <c r="G51" s="38"/>
      <c r="H51" s="41"/>
      <c r="I51" s="38"/>
      <c r="J51" s="25"/>
      <c r="K51" s="25"/>
      <c r="L51" s="25"/>
      <c r="M51" s="25"/>
      <c r="N51" s="60"/>
      <c r="O51" s="60"/>
      <c r="P51" s="25"/>
      <c r="Q51" s="225"/>
      <c r="R51" s="225"/>
      <c r="S51" s="225"/>
      <c r="T51" s="225"/>
      <c r="U51" s="225"/>
      <c r="V51" s="25"/>
      <c r="W51" s="63"/>
      <c r="X51" s="25"/>
      <c r="Y51" s="73"/>
      <c r="Z51" s="73"/>
      <c r="AA51" s="73"/>
      <c r="AB51" s="73"/>
      <c r="AC51" s="73"/>
      <c r="AD51" s="73"/>
    </row>
    <row r="52" spans="1:30" x14ac:dyDescent="0.25">
      <c r="A52" s="24"/>
      <c r="B52" s="63"/>
      <c r="C52" s="38"/>
      <c r="D52" s="63"/>
      <c r="E52" s="63"/>
      <c r="F52" s="25"/>
      <c r="G52" s="38"/>
      <c r="H52" s="41"/>
      <c r="I52" s="38"/>
      <c r="J52" s="25"/>
      <c r="K52" s="25"/>
      <c r="L52" s="25"/>
      <c r="M52" s="25"/>
      <c r="N52" s="60"/>
      <c r="O52" s="60"/>
      <c r="P52" s="25"/>
      <c r="Q52" s="225"/>
      <c r="R52" s="225"/>
      <c r="S52" s="225"/>
      <c r="T52" s="225"/>
      <c r="U52" s="225"/>
      <c r="V52" s="25"/>
      <c r="W52" s="63"/>
      <c r="X52" s="25"/>
      <c r="Y52" s="73"/>
      <c r="Z52" s="73"/>
      <c r="AA52" s="73"/>
      <c r="AB52" s="73"/>
      <c r="AC52" s="73"/>
      <c r="AD52" s="73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227"/>
      <c r="R67" s="227"/>
      <c r="S67" s="227"/>
      <c r="T67" s="227"/>
      <c r="U67" s="22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27"/>
      <c r="R68" s="227"/>
      <c r="S68" s="227"/>
      <c r="T68" s="227"/>
      <c r="U68" s="227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227"/>
      <c r="R69" s="227"/>
      <c r="S69" s="227"/>
      <c r="T69" s="227"/>
      <c r="U69" s="227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27"/>
      <c r="R70" s="227"/>
      <c r="S70" s="227"/>
      <c r="T70" s="227"/>
      <c r="U70" s="227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27"/>
      <c r="R71" s="227"/>
      <c r="S71" s="227"/>
      <c r="T71" s="227"/>
      <c r="U71" s="227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27"/>
      <c r="R72" s="227"/>
      <c r="S72" s="227"/>
      <c r="T72" s="227"/>
      <c r="U72" s="227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227"/>
      <c r="R73" s="227"/>
      <c r="S73" s="227"/>
      <c r="T73" s="227"/>
      <c r="U73" s="227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227"/>
      <c r="R74" s="227"/>
      <c r="S74" s="227"/>
      <c r="T74" s="227"/>
      <c r="U74" s="227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227"/>
      <c r="R75" s="227"/>
      <c r="S75" s="227"/>
      <c r="T75" s="227"/>
      <c r="U75" s="227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227"/>
      <c r="R76" s="227"/>
      <c r="S76" s="227"/>
      <c r="T76" s="227"/>
      <c r="U76" s="227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227"/>
      <c r="R77" s="227"/>
      <c r="S77" s="227"/>
      <c r="T77" s="227"/>
      <c r="U77" s="22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227"/>
      <c r="R78" s="227"/>
      <c r="S78" s="227"/>
      <c r="T78" s="227"/>
      <c r="U78" s="227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227"/>
      <c r="R79" s="227"/>
      <c r="S79" s="227"/>
      <c r="T79" s="227"/>
      <c r="U79" s="227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227"/>
      <c r="R80" s="227"/>
      <c r="S80" s="227"/>
      <c r="T80" s="227"/>
      <c r="U80" s="227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227"/>
      <c r="R81" s="227"/>
      <c r="S81" s="227"/>
      <c r="T81" s="227"/>
      <c r="U81" s="227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227"/>
      <c r="R82" s="227"/>
      <c r="S82" s="227"/>
      <c r="T82" s="227"/>
      <c r="U82" s="22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227"/>
      <c r="R83" s="227"/>
      <c r="S83" s="227"/>
      <c r="T83" s="227"/>
      <c r="U83" s="22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27"/>
      <c r="R84" s="227"/>
      <c r="S84" s="227"/>
      <c r="T84" s="227"/>
      <c r="U84" s="22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27"/>
      <c r="R85" s="227"/>
      <c r="S85" s="227"/>
      <c r="T85" s="227"/>
      <c r="U85" s="22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27"/>
      <c r="R86" s="227"/>
      <c r="S86" s="227"/>
      <c r="T86" s="227"/>
      <c r="U86" s="22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27"/>
      <c r="R87" s="227"/>
      <c r="S87" s="227"/>
      <c r="T87" s="227"/>
      <c r="U87" s="22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27"/>
      <c r="R88" s="227"/>
      <c r="S88" s="227"/>
      <c r="T88" s="227"/>
      <c r="U88" s="22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27"/>
      <c r="R89" s="227"/>
      <c r="S89" s="227"/>
      <c r="T89" s="227"/>
      <c r="U89" s="22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27"/>
      <c r="R90" s="227"/>
      <c r="S90" s="227"/>
      <c r="T90" s="227"/>
      <c r="U90" s="22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27"/>
      <c r="R91" s="227"/>
      <c r="S91" s="227"/>
      <c r="T91" s="227"/>
      <c r="U91" s="22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27"/>
      <c r="R92" s="227"/>
      <c r="S92" s="227"/>
      <c r="T92" s="227"/>
      <c r="U92" s="22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27"/>
      <c r="R93" s="227"/>
      <c r="S93" s="227"/>
      <c r="T93" s="227"/>
      <c r="U93" s="22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27"/>
      <c r="R94" s="227"/>
      <c r="S94" s="227"/>
      <c r="T94" s="227"/>
      <c r="U94" s="22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27"/>
      <c r="R95" s="227"/>
      <c r="S95" s="227"/>
      <c r="T95" s="227"/>
      <c r="U95" s="22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27"/>
      <c r="R96" s="227"/>
      <c r="S96" s="227"/>
      <c r="T96" s="227"/>
      <c r="U96" s="22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27"/>
      <c r="R97" s="227"/>
      <c r="S97" s="227"/>
      <c r="T97" s="227"/>
      <c r="U97" s="22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27"/>
      <c r="R98" s="227"/>
      <c r="S98" s="227"/>
      <c r="T98" s="227"/>
      <c r="U98" s="22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27"/>
      <c r="R99" s="227"/>
      <c r="S99" s="227"/>
      <c r="T99" s="227"/>
      <c r="U99" s="22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27"/>
      <c r="R100" s="227"/>
      <c r="S100" s="227"/>
      <c r="T100" s="227"/>
      <c r="U100" s="22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27"/>
      <c r="R101" s="227"/>
      <c r="S101" s="227"/>
      <c r="T101" s="227"/>
      <c r="U101" s="22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27"/>
      <c r="R102" s="227"/>
      <c r="S102" s="227"/>
      <c r="T102" s="227"/>
      <c r="U102" s="22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27"/>
      <c r="R103" s="227"/>
      <c r="S103" s="227"/>
      <c r="T103" s="227"/>
      <c r="U103" s="22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27"/>
      <c r="R104" s="227"/>
      <c r="S104" s="227"/>
      <c r="T104" s="227"/>
      <c r="U104" s="22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27"/>
      <c r="R105" s="227"/>
      <c r="S105" s="227"/>
      <c r="T105" s="227"/>
      <c r="U105" s="22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27"/>
      <c r="R106" s="227"/>
      <c r="S106" s="227"/>
      <c r="T106" s="227"/>
      <c r="U106" s="22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27"/>
      <c r="R107" s="227"/>
      <c r="S107" s="227"/>
      <c r="T107" s="227"/>
      <c r="U107" s="22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27"/>
      <c r="R108" s="227"/>
      <c r="S108" s="227"/>
      <c r="T108" s="227"/>
      <c r="U108" s="22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27"/>
      <c r="R109" s="227"/>
      <c r="S109" s="227"/>
      <c r="T109" s="227"/>
      <c r="U109" s="22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27"/>
      <c r="R110" s="227"/>
      <c r="S110" s="227"/>
      <c r="T110" s="227"/>
      <c r="U110" s="22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27"/>
      <c r="R111" s="227"/>
      <c r="S111" s="227"/>
      <c r="T111" s="227"/>
      <c r="U111" s="22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27"/>
      <c r="R112" s="227"/>
      <c r="S112" s="227"/>
      <c r="T112" s="227"/>
      <c r="U112" s="22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27"/>
      <c r="R113" s="227"/>
      <c r="S113" s="227"/>
      <c r="T113" s="227"/>
      <c r="U113" s="22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27"/>
      <c r="R114" s="227"/>
      <c r="S114" s="227"/>
      <c r="T114" s="227"/>
      <c r="U114" s="22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27"/>
      <c r="R115" s="227"/>
      <c r="S115" s="227"/>
      <c r="T115" s="227"/>
      <c r="U115" s="22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27"/>
      <c r="R116" s="227"/>
      <c r="S116" s="227"/>
      <c r="T116" s="227"/>
      <c r="U116" s="22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27"/>
      <c r="R117" s="227"/>
      <c r="S117" s="227"/>
      <c r="T117" s="227"/>
      <c r="U117" s="22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27"/>
      <c r="R118" s="227"/>
      <c r="S118" s="227"/>
      <c r="T118" s="227"/>
      <c r="U118" s="22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27"/>
      <c r="R119" s="227"/>
      <c r="S119" s="227"/>
      <c r="T119" s="227"/>
      <c r="U119" s="22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27"/>
      <c r="R120" s="227"/>
      <c r="S120" s="227"/>
      <c r="T120" s="227"/>
      <c r="U120" s="22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27"/>
      <c r="R121" s="227"/>
      <c r="S121" s="227"/>
      <c r="T121" s="227"/>
      <c r="U121" s="22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27"/>
      <c r="R122" s="227"/>
      <c r="S122" s="227"/>
      <c r="T122" s="227"/>
      <c r="U122" s="22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27"/>
      <c r="R123" s="227"/>
      <c r="S123" s="227"/>
      <c r="T123" s="227"/>
      <c r="U123" s="22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27"/>
      <c r="R124" s="227"/>
      <c r="S124" s="227"/>
      <c r="T124" s="227"/>
      <c r="U124" s="22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27"/>
      <c r="R125" s="227"/>
      <c r="S125" s="227"/>
      <c r="T125" s="227"/>
      <c r="U125" s="22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27"/>
      <c r="R126" s="227"/>
      <c r="S126" s="227"/>
      <c r="T126" s="227"/>
      <c r="U126" s="22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27"/>
      <c r="R127" s="227"/>
      <c r="S127" s="227"/>
      <c r="T127" s="227"/>
      <c r="U127" s="2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27"/>
      <c r="R128" s="227"/>
      <c r="S128" s="227"/>
      <c r="T128" s="227"/>
      <c r="U128" s="22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27"/>
      <c r="R129" s="227"/>
      <c r="S129" s="227"/>
      <c r="T129" s="227"/>
      <c r="U129" s="22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27"/>
      <c r="R130" s="227"/>
      <c r="S130" s="227"/>
      <c r="T130" s="227"/>
      <c r="U130" s="22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27"/>
      <c r="R131" s="227"/>
      <c r="S131" s="227"/>
      <c r="T131" s="227"/>
      <c r="U131" s="22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27"/>
      <c r="R132" s="227"/>
      <c r="S132" s="227"/>
      <c r="T132" s="227"/>
      <c r="U132" s="22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27"/>
      <c r="R133" s="227"/>
      <c r="S133" s="227"/>
      <c r="T133" s="227"/>
      <c r="U133" s="22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27"/>
      <c r="R134" s="227"/>
      <c r="S134" s="227"/>
      <c r="T134" s="227"/>
      <c r="U134" s="22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27"/>
      <c r="R135" s="227"/>
      <c r="S135" s="227"/>
      <c r="T135" s="227"/>
      <c r="U135" s="22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27"/>
      <c r="R136" s="227"/>
      <c r="S136" s="227"/>
      <c r="T136" s="227"/>
      <c r="U136" s="22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27"/>
      <c r="R137" s="227"/>
      <c r="S137" s="227"/>
      <c r="T137" s="227"/>
      <c r="U137" s="22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27"/>
      <c r="R138" s="227"/>
      <c r="S138" s="227"/>
      <c r="T138" s="227"/>
      <c r="U138" s="22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27"/>
      <c r="R139" s="227"/>
      <c r="S139" s="227"/>
      <c r="T139" s="227"/>
      <c r="U139" s="22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27"/>
      <c r="R140" s="227"/>
      <c r="S140" s="227"/>
      <c r="T140" s="227"/>
      <c r="U140" s="227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27"/>
      <c r="R141" s="227"/>
      <c r="S141" s="227"/>
      <c r="T141" s="227"/>
      <c r="U141" s="227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27"/>
      <c r="R142" s="227"/>
      <c r="S142" s="227"/>
      <c r="T142" s="227"/>
      <c r="U142" s="227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27"/>
      <c r="R143" s="227"/>
      <c r="S143" s="227"/>
      <c r="T143" s="227"/>
      <c r="U143" s="227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27"/>
      <c r="R144" s="227"/>
      <c r="S144" s="227"/>
      <c r="T144" s="227"/>
      <c r="U144" s="227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27"/>
      <c r="R145" s="227"/>
      <c r="S145" s="227"/>
      <c r="T145" s="227"/>
      <c r="U145" s="227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27"/>
      <c r="R146" s="227"/>
      <c r="S146" s="227"/>
      <c r="T146" s="227"/>
      <c r="U146" s="227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27"/>
      <c r="R147" s="227"/>
      <c r="S147" s="227"/>
      <c r="T147" s="227"/>
      <c r="U147" s="22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27"/>
      <c r="R148" s="227"/>
      <c r="S148" s="227"/>
      <c r="T148" s="227"/>
      <c r="U148" s="227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27"/>
      <c r="R149" s="227"/>
      <c r="S149" s="227"/>
      <c r="T149" s="227"/>
      <c r="U149" s="227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27"/>
      <c r="R150" s="227"/>
      <c r="S150" s="227"/>
      <c r="T150" s="227"/>
      <c r="U150" s="227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27"/>
      <c r="R151" s="227"/>
      <c r="S151" s="227"/>
      <c r="T151" s="227"/>
      <c r="U151" s="227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27"/>
      <c r="R152" s="227"/>
      <c r="S152" s="227"/>
      <c r="T152" s="227"/>
      <c r="U152" s="227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27"/>
      <c r="R153" s="227"/>
      <c r="S153" s="227"/>
      <c r="T153" s="227"/>
      <c r="U153" s="227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27"/>
      <c r="R154" s="227"/>
      <c r="S154" s="227"/>
      <c r="T154" s="227"/>
      <c r="U154" s="227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27"/>
      <c r="R155" s="227"/>
      <c r="S155" s="227"/>
      <c r="T155" s="227"/>
      <c r="U155" s="227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27"/>
      <c r="R156" s="227"/>
      <c r="S156" s="227"/>
      <c r="T156" s="227"/>
      <c r="U156" s="227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27"/>
      <c r="R157" s="227"/>
      <c r="S157" s="227"/>
      <c r="T157" s="227"/>
      <c r="U157" s="22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27"/>
      <c r="R158" s="227"/>
      <c r="S158" s="227"/>
      <c r="T158" s="227"/>
      <c r="U158" s="227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27"/>
      <c r="R159" s="227"/>
      <c r="S159" s="227"/>
      <c r="T159" s="227"/>
      <c r="U159" s="227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27"/>
      <c r="R160" s="227"/>
      <c r="S160" s="227"/>
      <c r="T160" s="227"/>
      <c r="U160" s="227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27"/>
      <c r="R161" s="227"/>
      <c r="S161" s="227"/>
      <c r="T161" s="227"/>
      <c r="U161" s="227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27"/>
      <c r="R162" s="227"/>
      <c r="S162" s="227"/>
      <c r="T162" s="227"/>
      <c r="U162" s="227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27"/>
      <c r="R163" s="227"/>
      <c r="S163" s="227"/>
      <c r="T163" s="227"/>
      <c r="U163" s="227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27"/>
      <c r="R164" s="227"/>
      <c r="S164" s="227"/>
      <c r="T164" s="227"/>
      <c r="U164" s="227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27"/>
      <c r="R165" s="227"/>
      <c r="S165" s="227"/>
      <c r="T165" s="227"/>
      <c r="U165" s="227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27"/>
      <c r="R166" s="227"/>
      <c r="S166" s="227"/>
      <c r="T166" s="227"/>
      <c r="U166" s="227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27"/>
      <c r="R167" s="227"/>
      <c r="S167" s="227"/>
      <c r="T167" s="227"/>
      <c r="U167" s="22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27"/>
      <c r="R168" s="227"/>
      <c r="S168" s="227"/>
      <c r="T168" s="227"/>
      <c r="U168" s="227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27"/>
      <c r="R169" s="227"/>
      <c r="S169" s="227"/>
      <c r="T169" s="227"/>
      <c r="U169" s="227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27"/>
      <c r="R170" s="227"/>
      <c r="S170" s="227"/>
      <c r="T170" s="227"/>
      <c r="U170" s="227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27"/>
      <c r="R171" s="227"/>
      <c r="S171" s="227"/>
      <c r="T171" s="227"/>
      <c r="U171" s="227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27"/>
      <c r="R172" s="227"/>
      <c r="S172" s="227"/>
      <c r="T172" s="227"/>
      <c r="U172" s="227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27"/>
      <c r="R173" s="227"/>
      <c r="S173" s="227"/>
      <c r="T173" s="227"/>
      <c r="U173" s="227"/>
      <c r="V173"/>
      <c r="W173"/>
      <c r="X173"/>
      <c r="Y173"/>
      <c r="Z173"/>
      <c r="AA173"/>
      <c r="AB173"/>
      <c r="AC173"/>
      <c r="AD17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4"/>
  <sheetViews>
    <sheetView zoomScale="97" zoomScaleNormal="97" workbookViewId="0"/>
  </sheetViews>
  <sheetFormatPr defaultRowHeight="15" x14ac:dyDescent="0.25"/>
  <cols>
    <col min="1" max="1" width="0.7109375" style="166" customWidth="1"/>
    <col min="2" max="2" width="7.5703125" style="214" customWidth="1"/>
    <col min="3" max="3" width="8.28515625" style="215" customWidth="1"/>
    <col min="4" max="4" width="5.85546875" style="214" customWidth="1"/>
    <col min="5" max="7" width="5.7109375" style="216" customWidth="1"/>
    <col min="8" max="8" width="10.7109375" style="216" customWidth="1"/>
    <col min="9" max="9" width="0.5703125" style="216" customWidth="1"/>
    <col min="10" max="12" width="5.7109375" style="216" customWidth="1"/>
    <col min="13" max="13" width="10.7109375" style="216" customWidth="1"/>
    <col min="14" max="16" width="5.7109375" style="216" customWidth="1"/>
    <col min="17" max="17" width="10" style="216" customWidth="1"/>
    <col min="18" max="20" width="6.28515625" style="218" customWidth="1"/>
    <col min="21" max="23" width="3.7109375" style="166" customWidth="1"/>
    <col min="24" max="24" width="0.5703125" style="216" customWidth="1"/>
    <col min="25" max="28" width="16.7109375" style="166" customWidth="1"/>
    <col min="29" max="29" width="14.7109375" style="166" customWidth="1"/>
    <col min="30" max="30" width="15.85546875" style="166" customWidth="1"/>
    <col min="31" max="31" width="16.5703125" style="166" customWidth="1"/>
    <col min="32" max="32" width="37.85546875" style="166" customWidth="1"/>
    <col min="33" max="33" width="24.28515625" style="166" customWidth="1"/>
    <col min="34" max="49" width="7.85546875" style="166" customWidth="1"/>
    <col min="50" max="16384" width="9.140625" style="166"/>
  </cols>
  <sheetData>
    <row r="1" spans="1:49" ht="23.1" customHeight="1" x14ac:dyDescent="0.45">
      <c r="A1" s="156"/>
      <c r="B1" s="157" t="s">
        <v>132</v>
      </c>
      <c r="C1" s="158"/>
      <c r="D1" s="159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1"/>
      <c r="S1" s="161"/>
      <c r="T1" s="161"/>
      <c r="U1" s="162"/>
      <c r="V1" s="162"/>
      <c r="W1" s="162"/>
      <c r="X1" s="160"/>
      <c r="Y1" s="162"/>
      <c r="Z1" s="162"/>
      <c r="AA1" s="162"/>
      <c r="AB1" s="162"/>
      <c r="AC1" s="163"/>
      <c r="AD1" s="164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</row>
    <row r="2" spans="1:49" s="177" customFormat="1" ht="20.100000000000001" customHeight="1" x14ac:dyDescent="0.25">
      <c r="A2" s="167"/>
      <c r="B2" s="168" t="s">
        <v>71</v>
      </c>
      <c r="C2" s="169"/>
      <c r="D2" s="170"/>
      <c r="E2" s="170" t="s">
        <v>211</v>
      </c>
      <c r="F2" s="171"/>
      <c r="G2" s="169"/>
      <c r="H2" s="172"/>
      <c r="I2" s="173"/>
      <c r="J2" s="172"/>
      <c r="K2" s="173"/>
      <c r="L2" s="172"/>
      <c r="M2" s="172"/>
      <c r="N2" s="172"/>
      <c r="O2" s="173"/>
      <c r="P2" s="172"/>
      <c r="Q2" s="169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4"/>
      <c r="AD2" s="175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</row>
    <row r="3" spans="1:49" s="183" customFormat="1" ht="15" customHeight="1" x14ac:dyDescent="0.25">
      <c r="A3" s="156"/>
      <c r="B3" s="26" t="s">
        <v>133</v>
      </c>
      <c r="C3" s="77" t="s">
        <v>13</v>
      </c>
      <c r="D3" s="178"/>
      <c r="E3" s="179"/>
      <c r="F3" s="178"/>
      <c r="G3" s="178"/>
      <c r="H3" s="80"/>
      <c r="I3" s="180"/>
      <c r="J3" s="181" t="s">
        <v>15</v>
      </c>
      <c r="K3" s="79"/>
      <c r="L3" s="81"/>
      <c r="M3" s="80"/>
      <c r="N3" s="181" t="s">
        <v>16</v>
      </c>
      <c r="O3" s="79"/>
      <c r="P3" s="18"/>
      <c r="Q3" s="80"/>
      <c r="R3" s="182" t="s">
        <v>82</v>
      </c>
      <c r="S3" s="178"/>
      <c r="T3" s="76"/>
      <c r="U3" s="76" t="s">
        <v>134</v>
      </c>
      <c r="V3" s="178"/>
      <c r="W3" s="80"/>
      <c r="X3" s="180"/>
      <c r="Y3" s="100" t="s">
        <v>135</v>
      </c>
      <c r="Z3" s="178"/>
      <c r="AA3" s="178"/>
      <c r="AB3" s="178"/>
      <c r="AC3" s="163"/>
      <c r="AD3" s="164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</row>
    <row r="4" spans="1:49" ht="15" customHeight="1" x14ac:dyDescent="0.25">
      <c r="A4" s="156"/>
      <c r="B4" s="19" t="s">
        <v>0</v>
      </c>
      <c r="C4" s="17" t="s">
        <v>1</v>
      </c>
      <c r="D4" s="19" t="s">
        <v>4</v>
      </c>
      <c r="E4" s="19" t="s">
        <v>45</v>
      </c>
      <c r="F4" s="19" t="s">
        <v>40</v>
      </c>
      <c r="G4" s="16" t="s">
        <v>32</v>
      </c>
      <c r="H4" s="19" t="s">
        <v>136</v>
      </c>
      <c r="I4" s="32"/>
      <c r="J4" s="19" t="s">
        <v>45</v>
      </c>
      <c r="K4" s="19" t="s">
        <v>40</v>
      </c>
      <c r="L4" s="184" t="s">
        <v>32</v>
      </c>
      <c r="M4" s="19" t="s">
        <v>136</v>
      </c>
      <c r="N4" s="19" t="s">
        <v>45</v>
      </c>
      <c r="O4" s="19" t="s">
        <v>40</v>
      </c>
      <c r="P4" s="19" t="s">
        <v>32</v>
      </c>
      <c r="Q4" s="19" t="s">
        <v>136</v>
      </c>
      <c r="R4" s="81" t="s">
        <v>23</v>
      </c>
      <c r="S4" s="79" t="s">
        <v>24</v>
      </c>
      <c r="T4" s="80" t="s">
        <v>81</v>
      </c>
      <c r="U4" s="16">
        <v>1</v>
      </c>
      <c r="V4" s="18">
        <v>2</v>
      </c>
      <c r="W4" s="19">
        <v>3</v>
      </c>
      <c r="X4" s="32"/>
      <c r="Y4" s="17" t="s">
        <v>137</v>
      </c>
      <c r="Z4" s="185" t="s">
        <v>138</v>
      </c>
      <c r="AA4" s="185" t="s">
        <v>139</v>
      </c>
      <c r="AB4" s="186" t="s">
        <v>140</v>
      </c>
      <c r="AC4" s="163"/>
      <c r="AD4" s="164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</row>
    <row r="5" spans="1:49" ht="15" customHeight="1" x14ac:dyDescent="0.25">
      <c r="A5" s="156"/>
      <c r="B5" s="26">
        <v>2007</v>
      </c>
      <c r="C5" s="30" t="s">
        <v>56</v>
      </c>
      <c r="D5" s="26"/>
      <c r="E5" s="26"/>
      <c r="F5" s="26"/>
      <c r="G5" s="26"/>
      <c r="H5" s="34"/>
      <c r="I5" s="32"/>
      <c r="J5" s="26"/>
      <c r="K5" s="26"/>
      <c r="L5" s="26"/>
      <c r="M5" s="34"/>
      <c r="N5" s="26"/>
      <c r="O5" s="26"/>
      <c r="P5" s="26"/>
      <c r="Q5" s="26"/>
      <c r="R5" s="31"/>
      <c r="S5" s="26"/>
      <c r="T5" s="28"/>
      <c r="U5" s="28"/>
      <c r="V5" s="31"/>
      <c r="W5" s="26"/>
      <c r="X5" s="32"/>
      <c r="Y5" s="30"/>
      <c r="Z5" s="30"/>
      <c r="AA5" s="30"/>
      <c r="AB5" s="11"/>
      <c r="AC5" s="187" t="s">
        <v>141</v>
      </c>
      <c r="AD5" s="164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</row>
    <row r="6" spans="1:49" ht="15" customHeight="1" x14ac:dyDescent="0.25">
      <c r="A6" s="156"/>
      <c r="B6" s="26">
        <v>2008</v>
      </c>
      <c r="C6" s="30" t="s">
        <v>56</v>
      </c>
      <c r="D6" s="26" t="s">
        <v>97</v>
      </c>
      <c r="E6" s="26">
        <v>24</v>
      </c>
      <c r="F6" s="26">
        <v>15</v>
      </c>
      <c r="G6" s="26">
        <v>9</v>
      </c>
      <c r="H6" s="34">
        <f>PRODUCT(F6/E6)</f>
        <v>0.625</v>
      </c>
      <c r="I6" s="32"/>
      <c r="J6" s="26">
        <v>17</v>
      </c>
      <c r="K6" s="26">
        <v>11</v>
      </c>
      <c r="L6" s="26">
        <v>6</v>
      </c>
      <c r="M6" s="34">
        <f>PRODUCT(K6/J6)</f>
        <v>0.6470588235294118</v>
      </c>
      <c r="N6" s="26"/>
      <c r="O6" s="26"/>
      <c r="P6" s="26"/>
      <c r="Q6" s="26"/>
      <c r="R6" s="31"/>
      <c r="S6" s="26"/>
      <c r="T6" s="28"/>
      <c r="U6" s="28"/>
      <c r="V6" s="31">
        <v>1</v>
      </c>
      <c r="W6" s="26"/>
      <c r="X6" s="32"/>
      <c r="Y6" s="30" t="s">
        <v>142</v>
      </c>
      <c r="Z6" s="30" t="s">
        <v>143</v>
      </c>
      <c r="AA6" s="30"/>
      <c r="AB6" s="11" t="s">
        <v>144</v>
      </c>
      <c r="AC6" s="163"/>
      <c r="AD6" s="164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</row>
    <row r="7" spans="1:49" ht="15" customHeight="1" x14ac:dyDescent="0.25">
      <c r="A7" s="156"/>
      <c r="B7" s="26">
        <v>2009</v>
      </c>
      <c r="C7" s="30" t="s">
        <v>56</v>
      </c>
      <c r="D7" s="26" t="s">
        <v>85</v>
      </c>
      <c r="E7" s="26">
        <v>24</v>
      </c>
      <c r="F7" s="26">
        <v>16</v>
      </c>
      <c r="G7" s="26">
        <v>8</v>
      </c>
      <c r="H7" s="34">
        <f t="shared" ref="H7:H14" si="0">PRODUCT(F7/E7)</f>
        <v>0.66666666666666663</v>
      </c>
      <c r="I7" s="32"/>
      <c r="J7" s="26">
        <v>11</v>
      </c>
      <c r="K7" s="26">
        <v>10</v>
      </c>
      <c r="L7" s="26">
        <v>1</v>
      </c>
      <c r="M7" s="34">
        <f t="shared" ref="M7:M14" si="1">PRODUCT(K7/J7)</f>
        <v>0.90909090909090906</v>
      </c>
      <c r="N7" s="26"/>
      <c r="O7" s="26"/>
      <c r="P7" s="26"/>
      <c r="Q7" s="26"/>
      <c r="R7" s="31"/>
      <c r="S7" s="26"/>
      <c r="T7" s="28">
        <v>1</v>
      </c>
      <c r="U7" s="28">
        <v>1</v>
      </c>
      <c r="V7" s="31"/>
      <c r="W7" s="26"/>
      <c r="X7" s="180"/>
      <c r="Y7" s="30" t="s">
        <v>145</v>
      </c>
      <c r="Z7" s="30" t="s">
        <v>146</v>
      </c>
      <c r="AA7" s="30"/>
      <c r="AB7" s="11" t="s">
        <v>147</v>
      </c>
      <c r="AC7" s="187" t="s">
        <v>148</v>
      </c>
      <c r="AD7" s="164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</row>
    <row r="8" spans="1:49" ht="15" customHeight="1" x14ac:dyDescent="0.25">
      <c r="A8" s="156"/>
      <c r="B8" s="26">
        <v>2010</v>
      </c>
      <c r="C8" s="30" t="s">
        <v>56</v>
      </c>
      <c r="D8" s="26" t="s">
        <v>100</v>
      </c>
      <c r="E8" s="26">
        <v>26</v>
      </c>
      <c r="F8" s="26">
        <v>18</v>
      </c>
      <c r="G8" s="26">
        <v>8</v>
      </c>
      <c r="H8" s="34">
        <f t="shared" si="0"/>
        <v>0.69230769230769229</v>
      </c>
      <c r="I8" s="32"/>
      <c r="J8" s="26">
        <v>10</v>
      </c>
      <c r="K8" s="26">
        <v>6</v>
      </c>
      <c r="L8" s="26">
        <v>4</v>
      </c>
      <c r="M8" s="34">
        <f t="shared" si="1"/>
        <v>0.6</v>
      </c>
      <c r="N8" s="26"/>
      <c r="O8" s="26"/>
      <c r="P8" s="26"/>
      <c r="Q8" s="26"/>
      <c r="R8" s="31">
        <v>1</v>
      </c>
      <c r="S8" s="26"/>
      <c r="T8" s="28"/>
      <c r="U8" s="28"/>
      <c r="V8" s="31"/>
      <c r="W8" s="26">
        <v>1</v>
      </c>
      <c r="X8" s="32"/>
      <c r="Y8" s="30" t="s">
        <v>146</v>
      </c>
      <c r="Z8" s="30" t="s">
        <v>149</v>
      </c>
      <c r="AA8" s="30" t="s">
        <v>150</v>
      </c>
      <c r="AB8" s="11"/>
      <c r="AC8" s="163"/>
      <c r="AD8" s="164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</row>
    <row r="9" spans="1:49" ht="15" customHeight="1" x14ac:dyDescent="0.25">
      <c r="A9" s="156"/>
      <c r="B9" s="26">
        <v>2011</v>
      </c>
      <c r="C9" s="30" t="s">
        <v>56</v>
      </c>
      <c r="D9" s="26" t="s">
        <v>85</v>
      </c>
      <c r="E9" s="26">
        <v>26</v>
      </c>
      <c r="F9" s="26">
        <v>23</v>
      </c>
      <c r="G9" s="26">
        <v>3</v>
      </c>
      <c r="H9" s="34">
        <f t="shared" si="0"/>
        <v>0.88461538461538458</v>
      </c>
      <c r="I9" s="32"/>
      <c r="J9" s="26">
        <v>13</v>
      </c>
      <c r="K9" s="26">
        <v>10</v>
      </c>
      <c r="L9" s="26">
        <v>3</v>
      </c>
      <c r="M9" s="34">
        <f t="shared" si="1"/>
        <v>0.76923076923076927</v>
      </c>
      <c r="N9" s="26"/>
      <c r="O9" s="26"/>
      <c r="P9" s="26"/>
      <c r="Q9" s="26"/>
      <c r="R9" s="31"/>
      <c r="S9" s="26">
        <v>1</v>
      </c>
      <c r="T9" s="28">
        <v>1</v>
      </c>
      <c r="U9" s="28">
        <v>1</v>
      </c>
      <c r="V9" s="31"/>
      <c r="W9" s="26"/>
      <c r="X9" s="180"/>
      <c r="Y9" s="30" t="s">
        <v>151</v>
      </c>
      <c r="Z9" s="30" t="s">
        <v>152</v>
      </c>
      <c r="AA9" s="30"/>
      <c r="AB9" s="11" t="s">
        <v>153</v>
      </c>
      <c r="AC9" s="187" t="s">
        <v>148</v>
      </c>
      <c r="AD9" s="164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</row>
    <row r="10" spans="1:49" ht="15" customHeight="1" x14ac:dyDescent="0.25">
      <c r="A10" s="156"/>
      <c r="B10" s="26">
        <v>2012</v>
      </c>
      <c r="C10" s="30" t="s">
        <v>56</v>
      </c>
      <c r="D10" s="26" t="s">
        <v>85</v>
      </c>
      <c r="E10" s="26">
        <v>26</v>
      </c>
      <c r="F10" s="26">
        <v>23</v>
      </c>
      <c r="G10" s="26">
        <v>3</v>
      </c>
      <c r="H10" s="34">
        <f t="shared" si="0"/>
        <v>0.88461538461538458</v>
      </c>
      <c r="I10" s="32"/>
      <c r="J10" s="26">
        <v>10</v>
      </c>
      <c r="K10" s="26">
        <v>10</v>
      </c>
      <c r="L10" s="26">
        <v>0</v>
      </c>
      <c r="M10" s="34">
        <f t="shared" si="1"/>
        <v>1</v>
      </c>
      <c r="N10" s="26"/>
      <c r="O10" s="26"/>
      <c r="P10" s="26"/>
      <c r="Q10" s="26"/>
      <c r="R10" s="31">
        <v>1</v>
      </c>
      <c r="S10" s="26"/>
      <c r="T10" s="28"/>
      <c r="U10" s="28">
        <v>1</v>
      </c>
      <c r="V10" s="31"/>
      <c r="W10" s="26"/>
      <c r="X10" s="32"/>
      <c r="Y10" s="30" t="s">
        <v>154</v>
      </c>
      <c r="Z10" s="30" t="s">
        <v>146</v>
      </c>
      <c r="AA10" s="30"/>
      <c r="AB10" s="11" t="s">
        <v>155</v>
      </c>
      <c r="AC10" s="187" t="s">
        <v>148</v>
      </c>
      <c r="AD10" s="164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</row>
    <row r="11" spans="1:49" ht="15" customHeight="1" x14ac:dyDescent="0.25">
      <c r="A11" s="156"/>
      <c r="B11" s="26">
        <v>2013</v>
      </c>
      <c r="C11" s="30" t="s">
        <v>56</v>
      </c>
      <c r="D11" s="26" t="s">
        <v>85</v>
      </c>
      <c r="E11" s="26">
        <v>26</v>
      </c>
      <c r="F11" s="26">
        <v>24</v>
      </c>
      <c r="G11" s="26">
        <v>2</v>
      </c>
      <c r="H11" s="34">
        <f>PRODUCT(F11/E11)</f>
        <v>0.92307692307692313</v>
      </c>
      <c r="I11" s="32"/>
      <c r="J11" s="26">
        <v>9</v>
      </c>
      <c r="K11" s="26">
        <v>9</v>
      </c>
      <c r="L11" s="26">
        <v>0</v>
      </c>
      <c r="M11" s="34">
        <f>PRODUCT(K11/J11)</f>
        <v>1</v>
      </c>
      <c r="N11" s="26"/>
      <c r="O11" s="26"/>
      <c r="P11" s="26"/>
      <c r="Q11" s="26"/>
      <c r="R11" s="31">
        <v>1</v>
      </c>
      <c r="S11" s="26"/>
      <c r="T11" s="28">
        <v>1</v>
      </c>
      <c r="U11" s="28">
        <v>1</v>
      </c>
      <c r="V11" s="31"/>
      <c r="W11" s="26"/>
      <c r="X11" s="32"/>
      <c r="Y11" s="30" t="s">
        <v>156</v>
      </c>
      <c r="Z11" s="30" t="s">
        <v>157</v>
      </c>
      <c r="AA11" s="30"/>
      <c r="AB11" s="11" t="s">
        <v>155</v>
      </c>
      <c r="AC11" s="187" t="s">
        <v>148</v>
      </c>
      <c r="AD11" s="164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</row>
    <row r="12" spans="1:49" ht="15" customHeight="1" x14ac:dyDescent="0.25">
      <c r="A12" s="156"/>
      <c r="B12" s="26">
        <v>2016</v>
      </c>
      <c r="C12" s="30" t="s">
        <v>56</v>
      </c>
      <c r="D12" s="26" t="s">
        <v>97</v>
      </c>
      <c r="E12" s="26">
        <v>28</v>
      </c>
      <c r="F12" s="26">
        <v>25</v>
      </c>
      <c r="G12" s="26">
        <v>3</v>
      </c>
      <c r="H12" s="34">
        <f>PRODUCT(F12/E12)</f>
        <v>0.8928571428571429</v>
      </c>
      <c r="I12" s="32"/>
      <c r="J12" s="26">
        <v>11</v>
      </c>
      <c r="K12" s="26">
        <v>8</v>
      </c>
      <c r="L12" s="26">
        <v>3</v>
      </c>
      <c r="M12" s="34">
        <f>PRODUCT(K12/J12)</f>
        <v>0.72727272727272729</v>
      </c>
      <c r="N12" s="26"/>
      <c r="O12" s="26"/>
      <c r="P12" s="26"/>
      <c r="Q12" s="26"/>
      <c r="R12" s="31"/>
      <c r="S12" s="26"/>
      <c r="T12" s="28"/>
      <c r="U12" s="28"/>
      <c r="V12" s="31">
        <v>1</v>
      </c>
      <c r="W12" s="26"/>
      <c r="X12" s="32"/>
      <c r="Y12" s="30" t="s">
        <v>158</v>
      </c>
      <c r="Z12" s="30" t="s">
        <v>157</v>
      </c>
      <c r="AA12" s="30"/>
      <c r="AB12" s="11" t="s">
        <v>159</v>
      </c>
      <c r="AC12" s="163"/>
      <c r="AD12" s="164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</row>
    <row r="13" spans="1:49" ht="15" customHeight="1" x14ac:dyDescent="0.25">
      <c r="A13" s="156"/>
      <c r="B13" s="26">
        <v>2017</v>
      </c>
      <c r="C13" s="30" t="s">
        <v>56</v>
      </c>
      <c r="D13" s="26" t="s">
        <v>97</v>
      </c>
      <c r="E13" s="26">
        <v>32</v>
      </c>
      <c r="F13" s="26">
        <v>23</v>
      </c>
      <c r="G13" s="26">
        <v>9</v>
      </c>
      <c r="H13" s="34">
        <f>PRODUCT(F13/E13)</f>
        <v>0.71875</v>
      </c>
      <c r="I13" s="32"/>
      <c r="J13" s="26">
        <v>12</v>
      </c>
      <c r="K13" s="26">
        <v>7</v>
      </c>
      <c r="L13" s="26">
        <v>5</v>
      </c>
      <c r="M13" s="34">
        <f>PRODUCT(K13/J13)</f>
        <v>0.58333333333333337</v>
      </c>
      <c r="N13" s="26"/>
      <c r="O13" s="26"/>
      <c r="P13" s="26"/>
      <c r="Q13" s="26"/>
      <c r="R13" s="31"/>
      <c r="S13" s="26"/>
      <c r="T13" s="28"/>
      <c r="U13" s="28"/>
      <c r="V13" s="31">
        <v>2</v>
      </c>
      <c r="W13" s="26"/>
      <c r="X13" s="32"/>
      <c r="Y13" s="30" t="s">
        <v>224</v>
      </c>
      <c r="Z13" s="30" t="s">
        <v>225</v>
      </c>
      <c r="AA13" s="30"/>
      <c r="AB13" s="11" t="s">
        <v>149</v>
      </c>
      <c r="AC13" s="163"/>
      <c r="AD13" s="164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</row>
    <row r="14" spans="1:49" ht="15" customHeight="1" x14ac:dyDescent="0.25">
      <c r="A14" s="156"/>
      <c r="B14" s="185" t="s">
        <v>7</v>
      </c>
      <c r="C14" s="23"/>
      <c r="D14" s="188"/>
      <c r="E14" s="184">
        <f>SUM(E5:E13)</f>
        <v>212</v>
      </c>
      <c r="F14" s="184">
        <f>SUM(F5:F13)</f>
        <v>167</v>
      </c>
      <c r="G14" s="184">
        <f>SUM(G5:G13)</f>
        <v>45</v>
      </c>
      <c r="H14" s="189">
        <f t="shared" si="0"/>
        <v>0.78773584905660377</v>
      </c>
      <c r="I14" s="32"/>
      <c r="J14" s="184">
        <f>SUM(J5:J13)</f>
        <v>93</v>
      </c>
      <c r="K14" s="184">
        <f>SUM(K5:K13)</f>
        <v>71</v>
      </c>
      <c r="L14" s="184">
        <f>SUM(L5:L13)</f>
        <v>22</v>
      </c>
      <c r="M14" s="189">
        <f t="shared" si="1"/>
        <v>0.76344086021505375</v>
      </c>
      <c r="N14" s="184">
        <f>SUM(N5:N13)</f>
        <v>0</v>
      </c>
      <c r="O14" s="184">
        <f>SUM(O5:O13)</f>
        <v>0</v>
      </c>
      <c r="P14" s="184">
        <f>SUM(P5:P13)</f>
        <v>0</v>
      </c>
      <c r="Q14" s="189">
        <v>0</v>
      </c>
      <c r="R14" s="190">
        <f t="shared" ref="R14:T14" si="2">SUM(R5:R13)</f>
        <v>3</v>
      </c>
      <c r="S14" s="190">
        <f t="shared" si="2"/>
        <v>1</v>
      </c>
      <c r="T14" s="190">
        <f t="shared" si="2"/>
        <v>3</v>
      </c>
      <c r="U14" s="184">
        <f>SUM(U5:U13)</f>
        <v>4</v>
      </c>
      <c r="V14" s="184">
        <f>SUM(V5:V13)</f>
        <v>4</v>
      </c>
      <c r="W14" s="184">
        <f>SUM(W5:W13)</f>
        <v>1</v>
      </c>
      <c r="X14" s="191"/>
      <c r="Y14" s="93" t="s">
        <v>226</v>
      </c>
      <c r="Z14" s="93" t="s">
        <v>227</v>
      </c>
      <c r="AA14" s="93" t="s">
        <v>160</v>
      </c>
      <c r="AB14" s="120" t="s">
        <v>228</v>
      </c>
      <c r="AC14" s="163"/>
      <c r="AD14" s="164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</row>
    <row r="15" spans="1:49" s="183" customFormat="1" ht="15" customHeight="1" x14ac:dyDescent="0.25">
      <c r="A15" s="156"/>
      <c r="B15" s="192"/>
      <c r="C15" s="193"/>
      <c r="D15" s="194"/>
      <c r="E15" s="194"/>
      <c r="F15" s="194"/>
      <c r="G15" s="194"/>
      <c r="H15" s="194"/>
      <c r="I15" s="195"/>
      <c r="J15" s="194"/>
      <c r="K15" s="194"/>
      <c r="L15" s="194"/>
      <c r="M15" s="194"/>
      <c r="N15" s="194"/>
      <c r="O15" s="194"/>
      <c r="P15" s="194"/>
      <c r="Q15" s="194"/>
      <c r="R15" s="196"/>
      <c r="S15" s="196"/>
      <c r="T15" s="196"/>
      <c r="U15" s="197"/>
      <c r="V15" s="197"/>
      <c r="W15" s="197"/>
      <c r="X15" s="198"/>
      <c r="Y15" s="198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</row>
    <row r="16" spans="1:49" ht="15" customHeight="1" x14ac:dyDescent="0.25">
      <c r="A16" s="156"/>
      <c r="B16" s="76" t="s">
        <v>25</v>
      </c>
      <c r="C16" s="199"/>
      <c r="D16" s="200"/>
      <c r="E16" s="79" t="s">
        <v>45</v>
      </c>
      <c r="F16" s="79" t="s">
        <v>40</v>
      </c>
      <c r="G16" s="80" t="s">
        <v>32</v>
      </c>
      <c r="H16" s="79" t="s">
        <v>136</v>
      </c>
      <c r="I16" s="25"/>
      <c r="J16" s="201" t="s">
        <v>135</v>
      </c>
      <c r="K16" s="188"/>
      <c r="L16" s="188"/>
      <c r="M16" s="19" t="s">
        <v>161</v>
      </c>
      <c r="N16" s="19" t="s">
        <v>45</v>
      </c>
      <c r="O16" s="19" t="s">
        <v>40</v>
      </c>
      <c r="P16" s="19" t="s">
        <v>32</v>
      </c>
      <c r="Q16" s="19" t="s">
        <v>136</v>
      </c>
      <c r="R16" s="202"/>
      <c r="S16" s="203"/>
      <c r="T16" s="203"/>
      <c r="U16" s="71"/>
      <c r="V16" s="71"/>
      <c r="W16" s="71"/>
      <c r="X16" s="71"/>
      <c r="Y16" s="156" t="s">
        <v>162</v>
      </c>
      <c r="Z16" s="63" t="s">
        <v>116</v>
      </c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</row>
    <row r="17" spans="1:49" ht="15" customHeight="1" x14ac:dyDescent="0.2">
      <c r="A17" s="156"/>
      <c r="B17" s="204" t="s">
        <v>13</v>
      </c>
      <c r="C17" s="74"/>
      <c r="D17" s="104"/>
      <c r="E17" s="26">
        <f>PRODUCT(E14)</f>
        <v>212</v>
      </c>
      <c r="F17" s="26">
        <f>PRODUCT(F14)</f>
        <v>167</v>
      </c>
      <c r="G17" s="26">
        <f>PRODUCT(G14)</f>
        <v>45</v>
      </c>
      <c r="H17" s="34">
        <f>PRODUCT(F17/E17)</f>
        <v>0.78773584905660377</v>
      </c>
      <c r="I17" s="25"/>
      <c r="J17" s="204" t="s">
        <v>101</v>
      </c>
      <c r="K17" s="74"/>
      <c r="L17" s="74"/>
      <c r="M17" s="205" t="s">
        <v>226</v>
      </c>
      <c r="N17" s="26">
        <v>26</v>
      </c>
      <c r="O17" s="26">
        <v>24</v>
      </c>
      <c r="P17" s="26">
        <v>2</v>
      </c>
      <c r="Q17" s="34">
        <f>PRODUCT(O17/N17)</f>
        <v>0.92307692307692313</v>
      </c>
      <c r="R17" s="202"/>
      <c r="S17" s="203"/>
      <c r="T17" s="203"/>
      <c r="U17" s="71"/>
      <c r="V17" s="71"/>
      <c r="W17" s="71"/>
      <c r="X17" s="71"/>
      <c r="Y17" s="165"/>
      <c r="Z17" s="156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</row>
    <row r="18" spans="1:49" ht="15" customHeight="1" x14ac:dyDescent="0.2">
      <c r="A18" s="156"/>
      <c r="B18" s="206" t="s">
        <v>15</v>
      </c>
      <c r="C18" s="207"/>
      <c r="D18" s="208"/>
      <c r="E18" s="26">
        <f>SUM(J14)</f>
        <v>93</v>
      </c>
      <c r="F18" s="26">
        <f>SUM(K14)</f>
        <v>71</v>
      </c>
      <c r="G18" s="26">
        <f>SUM(L14)</f>
        <v>22</v>
      </c>
      <c r="H18" s="34">
        <f>PRODUCT(F18/E18)</f>
        <v>0.76344086021505375</v>
      </c>
      <c r="I18" s="25"/>
      <c r="J18" s="209" t="s">
        <v>102</v>
      </c>
      <c r="K18" s="149"/>
      <c r="L18" s="149"/>
      <c r="M18" s="205" t="s">
        <v>227</v>
      </c>
      <c r="N18" s="26">
        <v>28</v>
      </c>
      <c r="O18" s="26">
        <v>22</v>
      </c>
      <c r="P18" s="26">
        <v>6</v>
      </c>
      <c r="Q18" s="34">
        <f>PRODUCT(O18/N18)</f>
        <v>0.7857142857142857</v>
      </c>
      <c r="R18" s="202"/>
      <c r="S18" s="203"/>
      <c r="T18" s="203"/>
      <c r="U18" s="71"/>
      <c r="V18" s="71"/>
      <c r="W18" s="71"/>
      <c r="X18" s="71"/>
      <c r="Y18" s="165"/>
      <c r="Z18" s="156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</row>
    <row r="19" spans="1:49" ht="15" customHeight="1" x14ac:dyDescent="0.2">
      <c r="A19" s="156"/>
      <c r="B19" s="206"/>
      <c r="C19" s="207"/>
      <c r="D19" s="208"/>
      <c r="E19" s="26"/>
      <c r="F19" s="26"/>
      <c r="G19" s="26"/>
      <c r="H19" s="34"/>
      <c r="I19" s="25"/>
      <c r="J19" s="204" t="s">
        <v>103</v>
      </c>
      <c r="K19" s="74"/>
      <c r="L19" s="102"/>
      <c r="M19" s="205" t="s">
        <v>160</v>
      </c>
      <c r="N19" s="26">
        <v>3</v>
      </c>
      <c r="O19" s="26">
        <v>2</v>
      </c>
      <c r="P19" s="26">
        <v>1</v>
      </c>
      <c r="Q19" s="34">
        <f>PRODUCT(O19/N19)</f>
        <v>0.66666666666666663</v>
      </c>
      <c r="R19" s="202"/>
      <c r="S19" s="203"/>
      <c r="T19" s="203"/>
      <c r="U19" s="71"/>
      <c r="V19" s="71"/>
      <c r="W19" s="71"/>
      <c r="X19" s="71"/>
      <c r="Y19" s="25"/>
      <c r="Z19" s="2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</row>
    <row r="20" spans="1:49" ht="15" customHeight="1" x14ac:dyDescent="0.2">
      <c r="A20" s="156"/>
      <c r="B20" s="204" t="s">
        <v>16</v>
      </c>
      <c r="C20" s="74"/>
      <c r="D20" s="104"/>
      <c r="E20" s="26"/>
      <c r="F20" s="26"/>
      <c r="G20" s="26"/>
      <c r="H20" s="34"/>
      <c r="I20" s="25"/>
      <c r="J20" s="204" t="s">
        <v>104</v>
      </c>
      <c r="K20" s="74"/>
      <c r="L20" s="12"/>
      <c r="M20" s="205" t="s">
        <v>228</v>
      </c>
      <c r="N20" s="26">
        <v>29</v>
      </c>
      <c r="O20" s="26">
        <v>17</v>
      </c>
      <c r="P20" s="26">
        <v>12</v>
      </c>
      <c r="Q20" s="34">
        <f>PRODUCT(O20/N20)</f>
        <v>0.58620689655172409</v>
      </c>
      <c r="R20" s="202"/>
      <c r="S20" s="203"/>
      <c r="T20" s="203"/>
      <c r="U20" s="71"/>
      <c r="V20" s="71"/>
      <c r="W20" s="71"/>
      <c r="X20" s="71"/>
      <c r="Y20" s="25"/>
      <c r="Z20" s="2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</row>
    <row r="21" spans="1:49" ht="15" customHeight="1" x14ac:dyDescent="0.2">
      <c r="A21" s="156"/>
      <c r="B21" s="100" t="s">
        <v>26</v>
      </c>
      <c r="C21" s="21"/>
      <c r="D21" s="210"/>
      <c r="E21" s="19">
        <f>SUM(E17:E20)</f>
        <v>305</v>
      </c>
      <c r="F21" s="19">
        <f>SUM(F17:F20)</f>
        <v>238</v>
      </c>
      <c r="G21" s="19">
        <f>SUM(G17:G20)</f>
        <v>67</v>
      </c>
      <c r="H21" s="36">
        <f>PRODUCT(F21/E21)</f>
        <v>0.78032786885245897</v>
      </c>
      <c r="I21" s="25"/>
      <c r="J21" s="100" t="s">
        <v>26</v>
      </c>
      <c r="K21" s="210"/>
      <c r="L21" s="210"/>
      <c r="M21" s="19"/>
      <c r="N21" s="19">
        <f>SUM(N17:N20)</f>
        <v>86</v>
      </c>
      <c r="O21" s="19">
        <f>SUM(O17:O20)</f>
        <v>65</v>
      </c>
      <c r="P21" s="19">
        <f>SUM(P17:P20)</f>
        <v>21</v>
      </c>
      <c r="Q21" s="36">
        <f>PRODUCT(O21/N21)</f>
        <v>0.7558139534883721</v>
      </c>
      <c r="R21" s="202"/>
      <c r="S21" s="203"/>
      <c r="T21" s="203"/>
      <c r="U21" s="71"/>
      <c r="V21" s="71"/>
      <c r="W21" s="71"/>
      <c r="X21" s="71"/>
      <c r="Y21" s="25"/>
      <c r="Z21" s="2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</row>
    <row r="22" spans="1:49" ht="15" customHeight="1" x14ac:dyDescent="0.2">
      <c r="A22" s="211"/>
      <c r="B22" s="156"/>
      <c r="C22" s="63"/>
      <c r="D22" s="156"/>
      <c r="E22" s="156"/>
      <c r="F22" s="156"/>
      <c r="G22" s="156"/>
      <c r="H22" s="156"/>
      <c r="I22" s="212"/>
      <c r="J22" s="156"/>
      <c r="K22" s="156"/>
      <c r="L22" s="25"/>
      <c r="M22" s="25"/>
      <c r="N22" s="156"/>
      <c r="O22" s="25"/>
      <c r="P22" s="25"/>
      <c r="Q22" s="25"/>
      <c r="R22" s="202"/>
      <c r="S22" s="203"/>
      <c r="T22" s="203"/>
      <c r="U22" s="71"/>
      <c r="V22" s="71"/>
      <c r="W22" s="71"/>
      <c r="X22" s="71"/>
      <c r="Y22" s="25"/>
      <c r="Z22" s="2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</row>
    <row r="23" spans="1:49" ht="15" customHeight="1" x14ac:dyDescent="0.2">
      <c r="A23" s="156"/>
      <c r="B23" s="156"/>
      <c r="C23" s="63"/>
      <c r="D23" s="156"/>
      <c r="E23" s="156"/>
      <c r="F23" s="156"/>
      <c r="G23" s="156"/>
      <c r="H23" s="156"/>
      <c r="I23" s="156"/>
      <c r="J23" s="156"/>
      <c r="K23" s="156"/>
      <c r="L23" s="25"/>
      <c r="M23" s="25"/>
      <c r="N23" s="156"/>
      <c r="O23" s="25"/>
      <c r="P23" s="25"/>
      <c r="Q23" s="25"/>
      <c r="R23" s="202"/>
      <c r="S23" s="203"/>
      <c r="T23" s="203"/>
      <c r="U23" s="71"/>
      <c r="V23" s="71"/>
      <c r="W23" s="71"/>
      <c r="X23" s="71"/>
      <c r="Y23" s="25"/>
      <c r="Z23" s="2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</row>
    <row r="24" spans="1:49" ht="15" customHeight="1" x14ac:dyDescent="0.2">
      <c r="A24" s="156"/>
      <c r="B24" s="156"/>
      <c r="C24" s="63"/>
      <c r="D24" s="156"/>
      <c r="E24" s="156"/>
      <c r="F24" s="156"/>
      <c r="G24" s="156"/>
      <c r="H24" s="156"/>
      <c r="I24" s="156"/>
      <c r="J24" s="156"/>
      <c r="K24" s="156"/>
      <c r="L24" s="25"/>
      <c r="M24" s="25"/>
      <c r="N24" s="156"/>
      <c r="O24" s="25"/>
      <c r="P24" s="25"/>
      <c r="Q24" s="25"/>
      <c r="R24" s="202"/>
      <c r="S24" s="202"/>
      <c r="T24" s="202"/>
      <c r="U24" s="156"/>
      <c r="V24" s="156"/>
      <c r="W24" s="156"/>
      <c r="X24" s="25"/>
      <c r="Y24" s="25"/>
      <c r="Z24" s="2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</row>
    <row r="25" spans="1:49" s="213" customFormat="1" ht="15" customHeight="1" x14ac:dyDescent="0.2">
      <c r="A25" s="156"/>
      <c r="B25" s="156"/>
      <c r="C25" s="63"/>
      <c r="D25" s="156"/>
      <c r="E25" s="156"/>
      <c r="F25" s="156"/>
      <c r="G25" s="156"/>
      <c r="H25" s="156"/>
      <c r="I25" s="156"/>
      <c r="J25" s="156"/>
      <c r="K25" s="156"/>
      <c r="L25" s="25"/>
      <c r="M25" s="25"/>
      <c r="N25" s="156"/>
      <c r="O25" s="25"/>
      <c r="P25" s="25"/>
      <c r="Q25" s="25"/>
      <c r="R25" s="202"/>
      <c r="S25" s="202"/>
      <c r="T25" s="202"/>
      <c r="U25" s="156"/>
      <c r="V25" s="156"/>
      <c r="W25" s="156"/>
      <c r="X25" s="25"/>
      <c r="Y25" s="25"/>
      <c r="Z25" s="2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</row>
    <row r="26" spans="1:49" s="213" customFormat="1" ht="15" customHeight="1" x14ac:dyDescent="0.2">
      <c r="A26" s="156"/>
      <c r="B26" s="156"/>
      <c r="C26" s="63"/>
      <c r="D26" s="156"/>
      <c r="E26" s="156"/>
      <c r="F26" s="156"/>
      <c r="G26" s="156"/>
      <c r="H26" s="156"/>
      <c r="I26" s="156"/>
      <c r="J26" s="156"/>
      <c r="K26" s="156"/>
      <c r="L26" s="25"/>
      <c r="M26" s="25"/>
      <c r="N26" s="156"/>
      <c r="O26" s="25"/>
      <c r="P26" s="25"/>
      <c r="Q26" s="25"/>
      <c r="R26" s="202"/>
      <c r="S26" s="202"/>
      <c r="T26" s="202"/>
      <c r="U26" s="156"/>
      <c r="V26" s="156"/>
      <c r="W26" s="156"/>
      <c r="X26" s="25"/>
      <c r="Y26" s="25"/>
      <c r="Z26" s="2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</row>
    <row r="27" spans="1:49" s="213" customFormat="1" ht="15" customHeight="1" x14ac:dyDescent="0.2">
      <c r="A27" s="156"/>
      <c r="B27" s="156"/>
      <c r="C27" s="63"/>
      <c r="D27" s="156"/>
      <c r="E27" s="156"/>
      <c r="F27" s="156"/>
      <c r="G27" s="156"/>
      <c r="H27" s="156"/>
      <c r="I27" s="156"/>
      <c r="J27" s="156"/>
      <c r="K27" s="156"/>
      <c r="L27" s="25"/>
      <c r="M27" s="25"/>
      <c r="N27" s="156"/>
      <c r="O27" s="25"/>
      <c r="P27" s="25"/>
      <c r="Q27" s="25"/>
      <c r="R27" s="202"/>
      <c r="S27" s="202"/>
      <c r="T27" s="202"/>
      <c r="U27" s="156"/>
      <c r="V27" s="156"/>
      <c r="W27" s="156"/>
      <c r="X27" s="25"/>
      <c r="Y27" s="25"/>
      <c r="Z27" s="2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</row>
    <row r="28" spans="1:49" s="213" customFormat="1" ht="15" customHeight="1" x14ac:dyDescent="0.2">
      <c r="A28" s="156"/>
      <c r="B28" s="156"/>
      <c r="C28" s="63"/>
      <c r="D28" s="156"/>
      <c r="E28" s="156"/>
      <c r="F28" s="156"/>
      <c r="G28" s="156"/>
      <c r="H28" s="156"/>
      <c r="I28" s="156"/>
      <c r="J28" s="156"/>
      <c r="K28" s="156"/>
      <c r="L28" s="25"/>
      <c r="M28" s="25"/>
      <c r="N28" s="156"/>
      <c r="O28" s="25"/>
      <c r="P28" s="25"/>
      <c r="Q28" s="25"/>
      <c r="R28" s="202"/>
      <c r="S28" s="202"/>
      <c r="T28" s="202"/>
      <c r="U28" s="156"/>
      <c r="V28" s="156"/>
      <c r="W28" s="156"/>
      <c r="X28" s="25"/>
      <c r="Y28" s="25"/>
      <c r="Z28" s="2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</row>
    <row r="29" spans="1:49" s="213" customFormat="1" ht="15" customHeight="1" x14ac:dyDescent="0.2">
      <c r="A29" s="156"/>
      <c r="B29" s="156"/>
      <c r="C29" s="63"/>
      <c r="D29" s="156"/>
      <c r="E29" s="156"/>
      <c r="F29" s="156"/>
      <c r="G29" s="156"/>
      <c r="H29" s="156"/>
      <c r="I29" s="156"/>
      <c r="J29" s="156"/>
      <c r="K29" s="156"/>
      <c r="L29" s="25"/>
      <c r="M29" s="25"/>
      <c r="N29" s="156"/>
      <c r="O29" s="25"/>
      <c r="P29" s="25"/>
      <c r="Q29" s="25"/>
      <c r="R29" s="202"/>
      <c r="S29" s="202"/>
      <c r="T29" s="202"/>
      <c r="U29" s="156"/>
      <c r="V29" s="156"/>
      <c r="W29" s="156"/>
      <c r="X29" s="25"/>
      <c r="Y29" s="25"/>
      <c r="Z29" s="2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</row>
    <row r="30" spans="1:49" s="213" customFormat="1" ht="15" customHeight="1" x14ac:dyDescent="0.2">
      <c r="A30" s="156"/>
      <c r="B30" s="156"/>
      <c r="C30" s="63"/>
      <c r="D30" s="156"/>
      <c r="E30" s="156"/>
      <c r="F30" s="156"/>
      <c r="G30" s="156"/>
      <c r="H30" s="156"/>
      <c r="I30" s="156"/>
      <c r="J30" s="156"/>
      <c r="K30" s="156"/>
      <c r="L30" s="25"/>
      <c r="M30" s="25"/>
      <c r="N30" s="156"/>
      <c r="O30" s="25"/>
      <c r="P30" s="25"/>
      <c r="Q30" s="25"/>
      <c r="R30" s="202"/>
      <c r="S30" s="202"/>
      <c r="T30" s="202"/>
      <c r="U30" s="156"/>
      <c r="V30" s="156"/>
      <c r="W30" s="156"/>
      <c r="X30" s="25"/>
      <c r="Y30" s="25"/>
      <c r="Z30" s="2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</row>
    <row r="31" spans="1:49" s="213" customFormat="1" ht="15" customHeight="1" x14ac:dyDescent="0.2">
      <c r="A31" s="156"/>
      <c r="B31" s="156"/>
      <c r="C31" s="63"/>
      <c r="D31" s="156"/>
      <c r="E31" s="156"/>
      <c r="F31" s="156"/>
      <c r="G31" s="156"/>
      <c r="H31" s="156"/>
      <c r="I31" s="156"/>
      <c r="J31" s="156"/>
      <c r="K31" s="156"/>
      <c r="L31" s="25"/>
      <c r="M31" s="25"/>
      <c r="N31" s="156"/>
      <c r="O31" s="25"/>
      <c r="P31" s="25"/>
      <c r="Q31" s="25"/>
      <c r="R31" s="202"/>
      <c r="S31" s="202"/>
      <c r="T31" s="202"/>
      <c r="U31" s="156"/>
      <c r="V31" s="156"/>
      <c r="W31" s="156"/>
      <c r="X31" s="25"/>
      <c r="Y31" s="25"/>
      <c r="Z31" s="2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</row>
    <row r="32" spans="1:49" s="213" customFormat="1" ht="15" customHeight="1" x14ac:dyDescent="0.2">
      <c r="A32" s="156"/>
      <c r="B32" s="156"/>
      <c r="C32" s="63"/>
      <c r="D32" s="156"/>
      <c r="E32" s="156"/>
      <c r="F32" s="156"/>
      <c r="G32" s="156"/>
      <c r="H32" s="156"/>
      <c r="I32" s="156"/>
      <c r="J32" s="156"/>
      <c r="K32" s="156"/>
      <c r="L32" s="25"/>
      <c r="M32" s="25"/>
      <c r="N32" s="156"/>
      <c r="O32" s="25"/>
      <c r="P32" s="25"/>
      <c r="Q32" s="25"/>
      <c r="R32" s="202"/>
      <c r="S32" s="202"/>
      <c r="T32" s="202"/>
      <c r="U32" s="156"/>
      <c r="V32" s="156"/>
      <c r="W32" s="156"/>
      <c r="X32" s="25"/>
      <c r="Y32" s="25"/>
      <c r="Z32" s="2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</row>
    <row r="33" spans="1:49" s="213" customFormat="1" ht="15" customHeight="1" x14ac:dyDescent="0.2">
      <c r="A33" s="156"/>
      <c r="B33" s="156"/>
      <c r="C33" s="63"/>
      <c r="D33" s="156"/>
      <c r="E33" s="156"/>
      <c r="F33" s="156"/>
      <c r="G33" s="156"/>
      <c r="H33" s="156"/>
      <c r="I33" s="156"/>
      <c r="J33" s="156"/>
      <c r="K33" s="156"/>
      <c r="L33" s="25"/>
      <c r="M33" s="25"/>
      <c r="N33" s="156"/>
      <c r="O33" s="25"/>
      <c r="P33" s="25"/>
      <c r="Q33" s="25"/>
      <c r="R33" s="202"/>
      <c r="S33" s="202"/>
      <c r="T33" s="202"/>
      <c r="U33" s="156"/>
      <c r="V33" s="156"/>
      <c r="W33" s="156"/>
      <c r="X33" s="25"/>
      <c r="Y33" s="25"/>
      <c r="Z33" s="2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</row>
    <row r="34" spans="1:49" s="213" customFormat="1" ht="15" customHeight="1" x14ac:dyDescent="0.2">
      <c r="A34" s="156"/>
      <c r="B34" s="156"/>
      <c r="C34" s="63"/>
      <c r="D34" s="156"/>
      <c r="E34" s="156"/>
      <c r="F34" s="156"/>
      <c r="G34" s="156"/>
      <c r="H34" s="156"/>
      <c r="I34" s="156"/>
      <c r="J34" s="156"/>
      <c r="K34" s="156"/>
      <c r="L34" s="25"/>
      <c r="M34" s="25"/>
      <c r="N34" s="156"/>
      <c r="O34" s="25"/>
      <c r="P34" s="25"/>
      <c r="Q34" s="25"/>
      <c r="R34" s="202"/>
      <c r="S34" s="202"/>
      <c r="T34" s="202"/>
      <c r="U34" s="156"/>
      <c r="V34" s="156"/>
      <c r="W34" s="156"/>
      <c r="X34" s="25"/>
      <c r="Y34" s="25"/>
      <c r="Z34" s="2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</row>
    <row r="35" spans="1:49" s="213" customFormat="1" ht="15" customHeight="1" x14ac:dyDescent="0.2">
      <c r="A35" s="156"/>
      <c r="B35" s="156"/>
      <c r="C35" s="63"/>
      <c r="D35" s="156"/>
      <c r="E35" s="156"/>
      <c r="F35" s="156"/>
      <c r="G35" s="156"/>
      <c r="H35" s="156"/>
      <c r="I35" s="156"/>
      <c r="J35" s="156"/>
      <c r="K35" s="156"/>
      <c r="L35" s="25"/>
      <c r="M35" s="25"/>
      <c r="N35" s="156"/>
      <c r="O35" s="25"/>
      <c r="P35" s="25"/>
      <c r="Q35" s="25"/>
      <c r="R35" s="71"/>
      <c r="S35" s="71"/>
      <c r="T35" s="71"/>
      <c r="U35" s="156"/>
      <c r="V35" s="156"/>
      <c r="W35" s="156"/>
      <c r="X35" s="25"/>
      <c r="Y35" s="25"/>
      <c r="Z35" s="2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</row>
    <row r="36" spans="1:49" s="213" customFormat="1" ht="15" customHeight="1" x14ac:dyDescent="0.2">
      <c r="A36" s="156"/>
      <c r="B36" s="156"/>
      <c r="C36" s="63"/>
      <c r="D36" s="156"/>
      <c r="E36" s="156"/>
      <c r="F36" s="156"/>
      <c r="G36" s="156"/>
      <c r="H36" s="156"/>
      <c r="I36" s="156"/>
      <c r="J36" s="156"/>
      <c r="K36" s="156"/>
      <c r="L36" s="25"/>
      <c r="M36" s="25"/>
      <c r="N36" s="156"/>
      <c r="O36" s="25"/>
      <c r="P36" s="25"/>
      <c r="Q36" s="25"/>
      <c r="R36" s="202"/>
      <c r="S36" s="202"/>
      <c r="T36" s="202"/>
      <c r="U36" s="156"/>
      <c r="V36" s="156"/>
      <c r="W36" s="156"/>
      <c r="X36" s="25"/>
      <c r="Y36" s="25"/>
      <c r="Z36" s="2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</row>
    <row r="37" spans="1:49" s="213" customFormat="1" ht="15" customHeight="1" x14ac:dyDescent="0.2">
      <c r="A37" s="156"/>
      <c r="B37" s="156"/>
      <c r="C37" s="63"/>
      <c r="D37" s="156"/>
      <c r="E37" s="156"/>
      <c r="F37" s="156"/>
      <c r="G37" s="156"/>
      <c r="H37" s="156"/>
      <c r="I37" s="156"/>
      <c r="J37" s="156"/>
      <c r="K37" s="156"/>
      <c r="L37" s="25"/>
      <c r="M37" s="25"/>
      <c r="N37" s="156"/>
      <c r="O37" s="25"/>
      <c r="P37" s="25"/>
      <c r="Q37" s="25"/>
      <c r="R37" s="202"/>
      <c r="S37" s="202"/>
      <c r="T37" s="202"/>
      <c r="U37" s="156"/>
      <c r="V37" s="156"/>
      <c r="W37" s="156"/>
      <c r="X37" s="25"/>
      <c r="Y37" s="2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</row>
    <row r="38" spans="1:49" s="213" customFormat="1" ht="15" customHeight="1" x14ac:dyDescent="0.2">
      <c r="A38" s="156"/>
      <c r="B38" s="156"/>
      <c r="C38" s="63"/>
      <c r="D38" s="156"/>
      <c r="E38" s="156"/>
      <c r="F38" s="156"/>
      <c r="G38" s="156"/>
      <c r="H38" s="156"/>
      <c r="I38" s="156"/>
      <c r="J38" s="156"/>
      <c r="K38" s="156"/>
      <c r="L38" s="25"/>
      <c r="M38" s="25"/>
      <c r="N38" s="156"/>
      <c r="O38" s="25"/>
      <c r="P38" s="25"/>
      <c r="Q38" s="25"/>
      <c r="R38" s="202"/>
      <c r="S38" s="202"/>
      <c r="T38" s="202"/>
      <c r="U38" s="156"/>
      <c r="V38" s="156"/>
      <c r="W38" s="156"/>
      <c r="X38" s="25"/>
      <c r="Y38" s="2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</row>
    <row r="39" spans="1:49" s="213" customFormat="1" ht="15" customHeight="1" x14ac:dyDescent="0.2">
      <c r="A39" s="156"/>
      <c r="B39" s="156"/>
      <c r="C39" s="63"/>
      <c r="D39" s="156"/>
      <c r="E39" s="156"/>
      <c r="F39" s="156"/>
      <c r="G39" s="156"/>
      <c r="H39" s="156"/>
      <c r="I39" s="156"/>
      <c r="J39" s="156"/>
      <c r="K39" s="156"/>
      <c r="L39" s="25"/>
      <c r="M39" s="25"/>
      <c r="N39" s="156"/>
      <c r="O39" s="25"/>
      <c r="P39" s="25"/>
      <c r="Q39" s="25"/>
      <c r="R39" s="202"/>
      <c r="S39" s="202"/>
      <c r="T39" s="202"/>
      <c r="U39" s="156"/>
      <c r="V39" s="156"/>
      <c r="W39" s="156"/>
      <c r="X39" s="25"/>
      <c r="Y39" s="2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</row>
    <row r="40" spans="1:49" s="213" customFormat="1" ht="15" customHeight="1" x14ac:dyDescent="0.2">
      <c r="A40" s="156"/>
      <c r="B40" s="156"/>
      <c r="C40" s="63"/>
      <c r="D40" s="156"/>
      <c r="E40" s="156"/>
      <c r="F40" s="156"/>
      <c r="G40" s="156"/>
      <c r="H40" s="156"/>
      <c r="I40" s="156"/>
      <c r="J40" s="156"/>
      <c r="K40" s="156"/>
      <c r="L40" s="25"/>
      <c r="M40" s="25"/>
      <c r="N40" s="156"/>
      <c r="O40" s="25"/>
      <c r="P40" s="25"/>
      <c r="Q40" s="25"/>
      <c r="R40" s="202"/>
      <c r="S40" s="202"/>
      <c r="T40" s="202"/>
      <c r="U40" s="156"/>
      <c r="V40" s="156"/>
      <c r="W40" s="156"/>
      <c r="X40" s="25"/>
      <c r="Y40" s="2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</row>
    <row r="41" spans="1:49" s="213" customFormat="1" ht="15" customHeight="1" x14ac:dyDescent="0.2">
      <c r="A41" s="156"/>
      <c r="B41" s="156"/>
      <c r="C41" s="63"/>
      <c r="D41" s="156"/>
      <c r="E41" s="156"/>
      <c r="F41" s="156"/>
      <c r="G41" s="156"/>
      <c r="H41" s="156"/>
      <c r="I41" s="156"/>
      <c r="J41" s="156"/>
      <c r="K41" s="156"/>
      <c r="L41" s="25"/>
      <c r="M41" s="25"/>
      <c r="N41" s="156"/>
      <c r="O41" s="25"/>
      <c r="P41" s="25"/>
      <c r="Q41" s="25"/>
      <c r="R41" s="202"/>
      <c r="S41" s="202"/>
      <c r="T41" s="202"/>
      <c r="U41" s="156"/>
      <c r="V41" s="156"/>
      <c r="W41" s="156"/>
      <c r="X41" s="25"/>
      <c r="Y41" s="2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</row>
    <row r="42" spans="1:49" s="213" customFormat="1" ht="15" customHeight="1" x14ac:dyDescent="0.2">
      <c r="A42" s="156"/>
      <c r="B42" s="156"/>
      <c r="C42" s="63"/>
      <c r="D42" s="156"/>
      <c r="E42" s="156"/>
      <c r="F42" s="156"/>
      <c r="G42" s="156"/>
      <c r="H42" s="156"/>
      <c r="I42" s="156"/>
      <c r="J42" s="156"/>
      <c r="K42" s="156"/>
      <c r="L42" s="25"/>
      <c r="M42" s="25"/>
      <c r="N42" s="156"/>
      <c r="O42" s="25"/>
      <c r="P42" s="25"/>
      <c r="Q42" s="25"/>
      <c r="R42" s="202"/>
      <c r="S42" s="202"/>
      <c r="T42" s="202"/>
      <c r="U42" s="156"/>
      <c r="V42" s="156"/>
      <c r="W42" s="156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</row>
    <row r="43" spans="1:49" ht="15" customHeight="1" x14ac:dyDescent="0.25">
      <c r="A43" s="214"/>
      <c r="D43" s="216"/>
      <c r="R43" s="202"/>
      <c r="S43" s="202"/>
      <c r="T43" s="202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</row>
    <row r="44" spans="1:49" ht="15" customHeight="1" x14ac:dyDescent="0.25">
      <c r="R44" s="202"/>
      <c r="S44" s="202"/>
      <c r="T44" s="202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</row>
    <row r="45" spans="1:49" ht="15" customHeight="1" x14ac:dyDescent="0.25">
      <c r="R45" s="202"/>
      <c r="S45" s="202"/>
      <c r="T45" s="202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</row>
    <row r="46" spans="1:49" ht="15" customHeight="1" x14ac:dyDescent="0.25">
      <c r="R46" s="202"/>
      <c r="S46" s="202"/>
      <c r="T46" s="202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</row>
    <row r="47" spans="1:49" ht="15" customHeight="1" x14ac:dyDescent="0.25">
      <c r="R47" s="202"/>
      <c r="S47" s="202"/>
      <c r="T47" s="202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</row>
    <row r="48" spans="1:49" ht="15" customHeight="1" x14ac:dyDescent="0.25">
      <c r="R48" s="202"/>
      <c r="S48" s="202"/>
      <c r="T48" s="202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</row>
    <row r="49" spans="2:33" ht="15" customHeight="1" x14ac:dyDescent="0.25">
      <c r="R49" s="202"/>
      <c r="S49" s="202"/>
      <c r="T49" s="202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</row>
    <row r="50" spans="2:33" ht="15" customHeight="1" x14ac:dyDescent="0.25">
      <c r="R50" s="202"/>
      <c r="S50" s="202"/>
      <c r="T50" s="202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</row>
    <row r="51" spans="2:33" ht="15" customHeight="1" x14ac:dyDescent="0.2"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202"/>
      <c r="S51" s="202"/>
      <c r="T51" s="202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</row>
    <row r="52" spans="2:33" ht="15" customHeight="1" x14ac:dyDescent="0.2"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202"/>
      <c r="S52" s="202"/>
      <c r="T52" s="202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</row>
    <row r="53" spans="2:33" ht="15" customHeight="1" x14ac:dyDescent="0.2"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202"/>
      <c r="S53" s="202"/>
      <c r="T53" s="202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</row>
    <row r="54" spans="2:33" ht="15" customHeight="1" x14ac:dyDescent="0.2"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202"/>
      <c r="S54" s="202"/>
      <c r="T54" s="202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</row>
    <row r="55" spans="2:33" ht="15" customHeight="1" x14ac:dyDescent="0.2"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202"/>
      <c r="S55" s="202"/>
      <c r="T55" s="202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</row>
    <row r="56" spans="2:33" ht="15" customHeight="1" x14ac:dyDescent="0.2"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202"/>
      <c r="S56" s="202"/>
      <c r="T56" s="202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</row>
    <row r="57" spans="2:33" ht="15" customHeight="1" x14ac:dyDescent="0.2"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202"/>
      <c r="S57" s="202"/>
      <c r="T57" s="202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</row>
    <row r="58" spans="2:33" ht="15" customHeight="1" x14ac:dyDescent="0.2"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202"/>
      <c r="S58" s="202"/>
      <c r="T58" s="202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</row>
    <row r="59" spans="2:33" ht="15" customHeight="1" x14ac:dyDescent="0.2"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202"/>
      <c r="S59" s="202"/>
      <c r="T59" s="202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</row>
    <row r="60" spans="2:33" ht="15" customHeight="1" x14ac:dyDescent="0.2"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202"/>
      <c r="S60" s="202"/>
      <c r="T60" s="202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</row>
    <row r="61" spans="2:33" ht="15" customHeight="1" x14ac:dyDescent="0.2"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202"/>
      <c r="S61" s="202"/>
      <c r="T61" s="202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</row>
    <row r="62" spans="2:33" ht="15" customHeight="1" x14ac:dyDescent="0.2"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202"/>
      <c r="S62" s="202"/>
      <c r="T62" s="202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</row>
    <row r="63" spans="2:33" ht="15" customHeight="1" x14ac:dyDescent="0.2"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202"/>
      <c r="S63" s="202"/>
      <c r="T63" s="202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</row>
    <row r="64" spans="2:33" ht="15" customHeight="1" x14ac:dyDescent="0.2"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202"/>
      <c r="S64" s="202"/>
      <c r="T64" s="202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</row>
    <row r="65" spans="2:33" ht="15" customHeight="1" x14ac:dyDescent="0.2"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202"/>
      <c r="S65" s="202"/>
      <c r="T65" s="202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</row>
    <row r="66" spans="2:33" ht="15" customHeight="1" x14ac:dyDescent="0.2"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202"/>
      <c r="S66" s="202"/>
      <c r="T66" s="202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</row>
    <row r="67" spans="2:33" ht="15" customHeight="1" x14ac:dyDescent="0.2"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202"/>
      <c r="S67" s="202"/>
      <c r="T67" s="202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</row>
    <row r="68" spans="2:33" ht="15" customHeight="1" x14ac:dyDescent="0.2">
      <c r="B68" s="166"/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202"/>
      <c r="S68" s="202"/>
      <c r="T68" s="202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</row>
    <row r="69" spans="2:33" ht="15" customHeight="1" x14ac:dyDescent="0.2">
      <c r="B69" s="166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202"/>
      <c r="S69" s="202"/>
      <c r="T69" s="202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</row>
    <row r="70" spans="2:33" ht="15" customHeight="1" x14ac:dyDescent="0.2"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202"/>
      <c r="S70" s="202"/>
      <c r="T70" s="202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</row>
    <row r="71" spans="2:33" ht="15" customHeight="1" x14ac:dyDescent="0.2"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202"/>
      <c r="S71" s="202"/>
      <c r="T71" s="202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</row>
    <row r="72" spans="2:33" ht="15" customHeight="1" x14ac:dyDescent="0.2"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202"/>
      <c r="S72" s="202"/>
      <c r="T72" s="202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</row>
    <row r="73" spans="2:33" ht="15" customHeight="1" x14ac:dyDescent="0.2"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202"/>
      <c r="S73" s="202"/>
      <c r="T73" s="202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</row>
    <row r="74" spans="2:33" ht="15" customHeight="1" x14ac:dyDescent="0.2">
      <c r="B74" s="166"/>
      <c r="C74" s="166"/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202"/>
      <c r="S74" s="202"/>
      <c r="T74" s="202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</row>
    <row r="75" spans="2:33" ht="15" customHeight="1" x14ac:dyDescent="0.2">
      <c r="B75" s="166"/>
      <c r="C75" s="166"/>
      <c r="D75" s="166"/>
      <c r="E75" s="166"/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202"/>
      <c r="S75" s="202"/>
      <c r="T75" s="202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</row>
    <row r="76" spans="2:33" ht="15" customHeight="1" x14ac:dyDescent="0.2">
      <c r="B76" s="166"/>
      <c r="C76" s="166"/>
      <c r="D76" s="166"/>
      <c r="E76" s="166"/>
      <c r="F76" s="166"/>
      <c r="G76" s="166"/>
      <c r="H76" s="166"/>
      <c r="I76" s="166"/>
      <c r="J76" s="166"/>
      <c r="K76" s="166"/>
      <c r="L76" s="166"/>
      <c r="M76" s="166"/>
      <c r="N76" s="166"/>
      <c r="O76" s="166"/>
      <c r="P76" s="166"/>
      <c r="Q76" s="166"/>
      <c r="R76" s="202"/>
      <c r="S76" s="202"/>
      <c r="T76" s="202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</row>
    <row r="77" spans="2:33" ht="15" customHeight="1" x14ac:dyDescent="0.2">
      <c r="B77" s="166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202"/>
      <c r="S77" s="202"/>
      <c r="T77" s="202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</row>
    <row r="78" spans="2:33" ht="15" customHeight="1" x14ac:dyDescent="0.2"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202"/>
      <c r="S78" s="202"/>
      <c r="T78" s="202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</row>
    <row r="79" spans="2:33" ht="15" customHeight="1" x14ac:dyDescent="0.2"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202"/>
      <c r="S79" s="202"/>
      <c r="T79" s="202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</row>
    <row r="80" spans="2:33" ht="15" customHeight="1" x14ac:dyDescent="0.2"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202"/>
      <c r="S80" s="202"/>
      <c r="T80" s="202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</row>
    <row r="81" spans="2:33" ht="15" customHeight="1" x14ac:dyDescent="0.2"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202"/>
      <c r="S81" s="202"/>
      <c r="T81" s="202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</row>
    <row r="82" spans="2:33" ht="15" customHeight="1" x14ac:dyDescent="0.2"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202"/>
      <c r="S82" s="202"/>
      <c r="T82" s="202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</row>
    <row r="83" spans="2:33" ht="15" customHeight="1" x14ac:dyDescent="0.2"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202"/>
      <c r="S83" s="202"/>
      <c r="T83" s="202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</row>
    <row r="84" spans="2:33" ht="15" customHeight="1" x14ac:dyDescent="0.2">
      <c r="B84" s="166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202"/>
      <c r="S84" s="202"/>
      <c r="T84" s="202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</row>
    <row r="85" spans="2:33" ht="15" customHeight="1" x14ac:dyDescent="0.2"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202"/>
      <c r="S85" s="202"/>
      <c r="T85" s="202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</row>
    <row r="86" spans="2:33" ht="15" customHeight="1" x14ac:dyDescent="0.2"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202"/>
      <c r="S86" s="202"/>
      <c r="T86" s="202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</row>
    <row r="87" spans="2:33" ht="15" customHeight="1" x14ac:dyDescent="0.2">
      <c r="B87" s="166"/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202"/>
      <c r="S87" s="202"/>
      <c r="T87" s="202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</row>
    <row r="88" spans="2:33" ht="15" customHeight="1" x14ac:dyDescent="0.2"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202"/>
      <c r="S88" s="202"/>
      <c r="T88" s="202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</row>
    <row r="89" spans="2:33" ht="15" customHeight="1" x14ac:dyDescent="0.2"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202"/>
      <c r="S89" s="202"/>
      <c r="T89" s="202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</row>
    <row r="90" spans="2:33" ht="15" customHeight="1" x14ac:dyDescent="0.2"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202"/>
      <c r="S90" s="202"/>
      <c r="T90" s="202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</row>
    <row r="91" spans="2:33" ht="15" customHeight="1" x14ac:dyDescent="0.2"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202"/>
      <c r="S91" s="202"/>
      <c r="T91" s="202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</row>
    <row r="92" spans="2:33" ht="15" customHeight="1" x14ac:dyDescent="0.2">
      <c r="B92" s="166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202"/>
      <c r="S92" s="202"/>
      <c r="T92" s="202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</row>
    <row r="93" spans="2:33" ht="15" customHeight="1" x14ac:dyDescent="0.2">
      <c r="B93" s="166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202"/>
      <c r="S93" s="202"/>
      <c r="T93" s="202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</row>
    <row r="94" spans="2:33" ht="15" customHeight="1" x14ac:dyDescent="0.2"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202"/>
      <c r="S94" s="202"/>
      <c r="T94" s="202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</row>
    <row r="95" spans="2:33" ht="15" customHeight="1" x14ac:dyDescent="0.2">
      <c r="B95" s="166"/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202"/>
      <c r="S95" s="202"/>
      <c r="T95" s="202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</row>
    <row r="96" spans="2:33" ht="15" customHeight="1" x14ac:dyDescent="0.2"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202"/>
      <c r="S96" s="202"/>
      <c r="T96" s="202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</row>
    <row r="97" spans="2:33" ht="15" customHeight="1" x14ac:dyDescent="0.2"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202"/>
      <c r="S97" s="202"/>
      <c r="T97" s="202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</row>
    <row r="98" spans="2:33" ht="15" customHeight="1" x14ac:dyDescent="0.2">
      <c r="B98" s="166"/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202"/>
      <c r="S98" s="202"/>
      <c r="T98" s="202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</row>
    <row r="99" spans="2:33" ht="15" customHeight="1" x14ac:dyDescent="0.2"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202"/>
      <c r="S99" s="202"/>
      <c r="T99" s="202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</row>
    <row r="100" spans="2:33" ht="15" customHeight="1" x14ac:dyDescent="0.2">
      <c r="B100" s="166"/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202"/>
      <c r="S100" s="202"/>
      <c r="T100" s="202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</row>
    <row r="101" spans="2:33" ht="15" customHeight="1" x14ac:dyDescent="0.2">
      <c r="B101" s="166"/>
      <c r="C101" s="166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202"/>
      <c r="S101" s="202"/>
      <c r="T101" s="202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</row>
    <row r="102" spans="2:33" ht="15" customHeight="1" x14ac:dyDescent="0.2">
      <c r="B102" s="166"/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202"/>
      <c r="S102" s="202"/>
      <c r="T102" s="202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</row>
    <row r="103" spans="2:33" ht="15" customHeight="1" x14ac:dyDescent="0.2">
      <c r="B103" s="166"/>
      <c r="C103" s="166"/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6"/>
      <c r="Q103" s="166"/>
      <c r="R103" s="202"/>
      <c r="S103" s="202"/>
      <c r="T103" s="202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</row>
    <row r="104" spans="2:33" ht="15" customHeight="1" x14ac:dyDescent="0.2">
      <c r="B104" s="166"/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202"/>
      <c r="S104" s="202"/>
      <c r="T104" s="202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</row>
    <row r="105" spans="2:33" ht="15" customHeight="1" x14ac:dyDescent="0.2">
      <c r="B105" s="166"/>
      <c r="C105" s="166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202"/>
      <c r="S105" s="202"/>
      <c r="T105" s="202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</row>
    <row r="106" spans="2:33" ht="15" customHeight="1" x14ac:dyDescent="0.2">
      <c r="B106" s="166"/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202"/>
      <c r="S106" s="202"/>
      <c r="T106" s="202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</row>
    <row r="107" spans="2:33" ht="15" customHeight="1" x14ac:dyDescent="0.2">
      <c r="B107" s="166"/>
      <c r="C107" s="166"/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202"/>
      <c r="S107" s="202"/>
      <c r="T107" s="202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</row>
    <row r="108" spans="2:33" ht="15" customHeight="1" x14ac:dyDescent="0.2">
      <c r="B108" s="166"/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217"/>
      <c r="S108" s="217"/>
      <c r="T108" s="217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</row>
    <row r="109" spans="2:33" ht="15" customHeight="1" x14ac:dyDescent="0.2">
      <c r="B109" s="166"/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217"/>
      <c r="S109" s="217"/>
      <c r="T109" s="217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</row>
    <row r="110" spans="2:33" ht="15" customHeight="1" x14ac:dyDescent="0.2">
      <c r="B110" s="166"/>
      <c r="C110" s="166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217"/>
      <c r="S110" s="217"/>
      <c r="T110" s="217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</row>
    <row r="111" spans="2:33" ht="15" customHeight="1" x14ac:dyDescent="0.2">
      <c r="B111" s="166"/>
      <c r="C111" s="166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217"/>
      <c r="S111" s="217"/>
      <c r="T111" s="217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</row>
    <row r="112" spans="2:33" ht="15" customHeight="1" x14ac:dyDescent="0.2">
      <c r="B112" s="166"/>
      <c r="C112" s="166"/>
      <c r="D112" s="166"/>
      <c r="E112" s="166"/>
      <c r="F112" s="166"/>
      <c r="G112" s="166"/>
      <c r="H112" s="166"/>
      <c r="I112" s="166"/>
      <c r="J112" s="166"/>
      <c r="K112" s="166"/>
      <c r="L112" s="166"/>
      <c r="M112" s="166"/>
      <c r="N112" s="166"/>
      <c r="O112" s="166"/>
      <c r="P112" s="166"/>
      <c r="Q112" s="166"/>
      <c r="R112" s="217"/>
      <c r="S112" s="217"/>
      <c r="T112" s="217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</row>
    <row r="113" spans="2:33" ht="15" customHeight="1" x14ac:dyDescent="0.2">
      <c r="B113" s="166"/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  <c r="O113" s="166"/>
      <c r="P113" s="166"/>
      <c r="Q113" s="166"/>
      <c r="R113" s="217"/>
      <c r="S113" s="217"/>
      <c r="T113" s="217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</row>
    <row r="114" spans="2:33" ht="15" customHeight="1" x14ac:dyDescent="0.2">
      <c r="B114" s="166"/>
      <c r="C114" s="166"/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6"/>
      <c r="O114" s="166"/>
      <c r="P114" s="166"/>
      <c r="Q114" s="166"/>
      <c r="R114" s="217"/>
      <c r="S114" s="217"/>
      <c r="T114" s="217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</row>
    <row r="115" spans="2:33" ht="15" customHeight="1" x14ac:dyDescent="0.2">
      <c r="B115" s="166"/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217"/>
      <c r="S115" s="217"/>
      <c r="T115" s="217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</row>
    <row r="116" spans="2:33" ht="15" customHeight="1" x14ac:dyDescent="0.2">
      <c r="B116" s="166"/>
      <c r="C116" s="166"/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66"/>
      <c r="Q116" s="166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</row>
    <row r="117" spans="2:33" ht="15" customHeight="1" x14ac:dyDescent="0.2">
      <c r="B117" s="166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</row>
    <row r="118" spans="2:33" ht="15" customHeight="1" x14ac:dyDescent="0.2">
      <c r="B118" s="166"/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6"/>
      <c r="O118" s="166"/>
      <c r="P118" s="166"/>
      <c r="Q118" s="166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</row>
    <row r="119" spans="2:33" ht="15" customHeight="1" x14ac:dyDescent="0.2">
      <c r="B119" s="166"/>
      <c r="C119" s="166"/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166"/>
      <c r="O119" s="166"/>
      <c r="P119" s="166"/>
      <c r="Q119" s="166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</row>
    <row r="120" spans="2:33" ht="15" customHeight="1" x14ac:dyDescent="0.2">
      <c r="B120" s="166"/>
      <c r="C120" s="166"/>
      <c r="D120" s="166"/>
      <c r="E120" s="166"/>
      <c r="F120" s="166"/>
      <c r="G120" s="166"/>
      <c r="H120" s="166"/>
      <c r="I120" s="166"/>
      <c r="J120" s="166"/>
      <c r="K120" s="166"/>
      <c r="L120" s="166"/>
      <c r="M120" s="166"/>
      <c r="N120" s="166"/>
      <c r="O120" s="166"/>
      <c r="P120" s="166"/>
      <c r="Q120" s="166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</row>
    <row r="121" spans="2:33" ht="15" customHeight="1" x14ac:dyDescent="0.2">
      <c r="B121" s="166"/>
      <c r="C121" s="166"/>
      <c r="D121" s="166"/>
      <c r="E121" s="166"/>
      <c r="F121" s="166"/>
      <c r="G121" s="166"/>
      <c r="H121" s="166"/>
      <c r="I121" s="166"/>
      <c r="J121" s="166"/>
      <c r="K121" s="166"/>
      <c r="L121" s="166"/>
      <c r="M121" s="166"/>
      <c r="N121" s="166"/>
      <c r="O121" s="166"/>
      <c r="P121" s="166"/>
      <c r="Q121" s="166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</row>
    <row r="122" spans="2:33" ht="15" customHeight="1" x14ac:dyDescent="0.2">
      <c r="B122" s="166"/>
      <c r="C122" s="166"/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166"/>
      <c r="O122" s="166"/>
      <c r="P122" s="166"/>
      <c r="Q122" s="166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</row>
    <row r="123" spans="2:33" ht="15" customHeight="1" x14ac:dyDescent="0.2">
      <c r="B123" s="166"/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  <c r="O123" s="166"/>
      <c r="P123" s="166"/>
      <c r="Q123" s="166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</row>
    <row r="124" spans="2:33" ht="15" customHeight="1" x14ac:dyDescent="0.2">
      <c r="B124" s="166"/>
      <c r="C124" s="166"/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166"/>
      <c r="O124" s="166"/>
      <c r="P124" s="166"/>
      <c r="Q124" s="166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</row>
    <row r="125" spans="2:33" ht="15" customHeight="1" x14ac:dyDescent="0.2">
      <c r="B125" s="166"/>
      <c r="C125" s="166"/>
      <c r="D125" s="166"/>
      <c r="E125" s="166"/>
      <c r="F125" s="166"/>
      <c r="G125" s="166"/>
      <c r="H125" s="166"/>
      <c r="I125" s="166"/>
      <c r="J125" s="166"/>
      <c r="K125" s="166"/>
      <c r="L125" s="166"/>
      <c r="M125" s="166"/>
      <c r="N125" s="166"/>
      <c r="O125" s="166"/>
      <c r="P125" s="166"/>
      <c r="Q125" s="166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</row>
    <row r="126" spans="2:33" ht="15" customHeight="1" x14ac:dyDescent="0.2">
      <c r="B126" s="166"/>
      <c r="C126" s="166"/>
      <c r="D126" s="166"/>
      <c r="E126" s="166"/>
      <c r="F126" s="166"/>
      <c r="G126" s="166"/>
      <c r="H126" s="166"/>
      <c r="I126" s="166"/>
      <c r="J126" s="166"/>
      <c r="K126" s="166"/>
      <c r="L126" s="166"/>
      <c r="M126" s="166"/>
      <c r="N126" s="166"/>
      <c r="O126" s="166"/>
      <c r="P126" s="166"/>
      <c r="Q126" s="166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</row>
    <row r="127" spans="2:33" ht="15" customHeight="1" x14ac:dyDescent="0.2">
      <c r="B127" s="166"/>
      <c r="C127" s="166"/>
      <c r="D127" s="166"/>
      <c r="E127" s="166"/>
      <c r="F127" s="166"/>
      <c r="G127" s="166"/>
      <c r="H127" s="166"/>
      <c r="I127" s="166"/>
      <c r="J127" s="166"/>
      <c r="K127" s="166"/>
      <c r="L127" s="166"/>
      <c r="M127" s="166"/>
      <c r="N127" s="166"/>
      <c r="O127" s="166"/>
      <c r="P127" s="166"/>
      <c r="Q127" s="166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</row>
    <row r="128" spans="2:33" ht="15" customHeight="1" x14ac:dyDescent="0.2">
      <c r="B128" s="166"/>
      <c r="C128" s="166"/>
      <c r="D128" s="166"/>
      <c r="E128" s="166"/>
      <c r="F128" s="166"/>
      <c r="G128" s="166"/>
      <c r="H128" s="166"/>
      <c r="I128" s="166"/>
      <c r="J128" s="166"/>
      <c r="K128" s="166"/>
      <c r="L128" s="166"/>
      <c r="M128" s="166"/>
      <c r="N128" s="166"/>
      <c r="O128" s="166"/>
      <c r="P128" s="166"/>
      <c r="Q128" s="166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</row>
    <row r="129" spans="2:33" ht="15" customHeight="1" x14ac:dyDescent="0.2">
      <c r="B129" s="166"/>
      <c r="C129" s="166"/>
      <c r="D129" s="166"/>
      <c r="E129" s="166"/>
      <c r="F129" s="166"/>
      <c r="G129" s="166"/>
      <c r="H129" s="166"/>
      <c r="I129" s="166"/>
      <c r="J129" s="166"/>
      <c r="K129" s="166"/>
      <c r="L129" s="166"/>
      <c r="M129" s="166"/>
      <c r="N129" s="166"/>
      <c r="O129" s="166"/>
      <c r="P129" s="166"/>
      <c r="Q129" s="166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</row>
    <row r="130" spans="2:33" ht="15" customHeight="1" x14ac:dyDescent="0.2">
      <c r="B130" s="166"/>
      <c r="C130" s="166"/>
      <c r="D130" s="166"/>
      <c r="E130" s="166"/>
      <c r="F130" s="166"/>
      <c r="G130" s="166"/>
      <c r="H130" s="166"/>
      <c r="I130" s="166"/>
      <c r="J130" s="166"/>
      <c r="K130" s="166"/>
      <c r="L130" s="166"/>
      <c r="M130" s="166"/>
      <c r="N130" s="166"/>
      <c r="O130" s="166"/>
      <c r="P130" s="166"/>
      <c r="Q130" s="166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</row>
    <row r="131" spans="2:33" ht="15" customHeight="1" x14ac:dyDescent="0.2">
      <c r="B131" s="166"/>
      <c r="C131" s="166"/>
      <c r="D131" s="166"/>
      <c r="E131" s="166"/>
      <c r="F131" s="166"/>
      <c r="G131" s="166"/>
      <c r="H131" s="166"/>
      <c r="I131" s="166"/>
      <c r="J131" s="166"/>
      <c r="K131" s="166"/>
      <c r="L131" s="166"/>
      <c r="M131" s="166"/>
      <c r="N131" s="166"/>
      <c r="O131" s="166"/>
      <c r="P131" s="166"/>
      <c r="Q131" s="166"/>
      <c r="R131" s="166"/>
      <c r="S131" s="166"/>
      <c r="T131" s="166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</row>
    <row r="132" spans="2:33" ht="15" customHeight="1" x14ac:dyDescent="0.2">
      <c r="B132" s="166"/>
      <c r="C132" s="166"/>
      <c r="D132" s="166"/>
      <c r="E132" s="166"/>
      <c r="F132" s="166"/>
      <c r="G132" s="166"/>
      <c r="H132" s="166"/>
      <c r="I132" s="166"/>
      <c r="J132" s="166"/>
      <c r="K132" s="166"/>
      <c r="L132" s="166"/>
      <c r="M132" s="166"/>
      <c r="N132" s="166"/>
      <c r="O132" s="166"/>
      <c r="P132" s="166"/>
      <c r="Q132" s="166"/>
      <c r="R132" s="166"/>
      <c r="S132" s="166"/>
      <c r="T132" s="166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</row>
    <row r="133" spans="2:33" ht="15" customHeight="1" x14ac:dyDescent="0.2">
      <c r="B133" s="166"/>
      <c r="C133" s="166"/>
      <c r="D133" s="166"/>
      <c r="E133" s="166"/>
      <c r="F133" s="166"/>
      <c r="G133" s="166"/>
      <c r="H133" s="166"/>
      <c r="I133" s="166"/>
      <c r="J133" s="166"/>
      <c r="K133" s="166"/>
      <c r="L133" s="166"/>
      <c r="M133" s="166"/>
      <c r="N133" s="166"/>
      <c r="O133" s="166"/>
      <c r="P133" s="166"/>
      <c r="Q133" s="166"/>
      <c r="R133" s="166"/>
      <c r="S133" s="166"/>
      <c r="T133" s="166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</row>
    <row r="134" spans="2:33" ht="15" customHeight="1" x14ac:dyDescent="0.2">
      <c r="B134" s="166"/>
      <c r="C134" s="166"/>
      <c r="D134" s="166"/>
      <c r="E134" s="166"/>
      <c r="F134" s="166"/>
      <c r="G134" s="166"/>
      <c r="H134" s="166"/>
      <c r="I134" s="166"/>
      <c r="J134" s="166"/>
      <c r="K134" s="166"/>
      <c r="L134" s="166"/>
      <c r="M134" s="166"/>
      <c r="N134" s="166"/>
      <c r="O134" s="166"/>
      <c r="P134" s="166"/>
      <c r="Q134" s="166"/>
      <c r="R134" s="166"/>
      <c r="S134" s="166"/>
      <c r="T134" s="166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</row>
    <row r="135" spans="2:33" ht="15" customHeight="1" x14ac:dyDescent="0.2">
      <c r="B135" s="166"/>
      <c r="C135" s="166"/>
      <c r="D135" s="166"/>
      <c r="E135" s="166"/>
      <c r="F135" s="166"/>
      <c r="G135" s="166"/>
      <c r="H135" s="166"/>
      <c r="I135" s="166"/>
      <c r="J135" s="166"/>
      <c r="K135" s="166"/>
      <c r="L135" s="166"/>
      <c r="M135" s="166"/>
      <c r="N135" s="166"/>
      <c r="O135" s="166"/>
      <c r="P135" s="166"/>
      <c r="Q135" s="166"/>
      <c r="R135" s="166"/>
      <c r="S135" s="166"/>
      <c r="T135" s="166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</row>
    <row r="136" spans="2:33" ht="15" customHeight="1" x14ac:dyDescent="0.2">
      <c r="B136" s="166"/>
      <c r="C136" s="166"/>
      <c r="D136" s="166"/>
      <c r="E136" s="166"/>
      <c r="F136" s="166"/>
      <c r="G136" s="166"/>
      <c r="H136" s="166"/>
      <c r="I136" s="166"/>
      <c r="J136" s="166"/>
      <c r="K136" s="166"/>
      <c r="L136" s="166"/>
      <c r="M136" s="166"/>
      <c r="N136" s="166"/>
      <c r="O136" s="166"/>
      <c r="P136" s="166"/>
      <c r="Q136" s="166"/>
      <c r="R136" s="166"/>
      <c r="S136" s="166"/>
      <c r="T136" s="166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</row>
    <row r="137" spans="2:33" ht="15" customHeight="1" x14ac:dyDescent="0.2">
      <c r="B137" s="166"/>
      <c r="C137" s="166"/>
      <c r="D137" s="166"/>
      <c r="E137" s="166"/>
      <c r="F137" s="166"/>
      <c r="G137" s="166"/>
      <c r="H137" s="166"/>
      <c r="I137" s="166"/>
      <c r="J137" s="166"/>
      <c r="K137" s="166"/>
      <c r="L137" s="166"/>
      <c r="M137" s="166"/>
      <c r="N137" s="166"/>
      <c r="O137" s="166"/>
      <c r="P137" s="166"/>
      <c r="Q137" s="166"/>
      <c r="R137" s="166"/>
      <c r="S137" s="166"/>
      <c r="T137" s="166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</row>
    <row r="138" spans="2:33" ht="15" customHeight="1" x14ac:dyDescent="0.2">
      <c r="B138" s="166"/>
      <c r="C138" s="166"/>
      <c r="D138" s="166"/>
      <c r="E138" s="166"/>
      <c r="F138" s="166"/>
      <c r="G138" s="166"/>
      <c r="H138" s="166"/>
      <c r="I138" s="166"/>
      <c r="J138" s="166"/>
      <c r="K138" s="166"/>
      <c r="L138" s="166"/>
      <c r="M138" s="166"/>
      <c r="N138" s="166"/>
      <c r="O138" s="166"/>
      <c r="P138" s="166"/>
      <c r="Q138" s="166"/>
      <c r="R138" s="166"/>
      <c r="S138" s="166"/>
      <c r="T138" s="166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</row>
    <row r="139" spans="2:33" ht="15" customHeight="1" x14ac:dyDescent="0.2">
      <c r="B139" s="166"/>
      <c r="C139" s="166"/>
      <c r="D139" s="166"/>
      <c r="E139" s="166"/>
      <c r="F139" s="166"/>
      <c r="G139" s="166"/>
      <c r="H139" s="166"/>
      <c r="I139" s="166"/>
      <c r="J139" s="166"/>
      <c r="K139" s="166"/>
      <c r="L139" s="166"/>
      <c r="M139" s="166"/>
      <c r="N139" s="166"/>
      <c r="O139" s="166"/>
      <c r="P139" s="166"/>
      <c r="Q139" s="166"/>
      <c r="R139" s="166"/>
      <c r="S139" s="166"/>
      <c r="T139" s="166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</row>
    <row r="140" spans="2:33" ht="15" customHeight="1" x14ac:dyDescent="0.2">
      <c r="B140" s="166"/>
      <c r="C140" s="166"/>
      <c r="D140" s="166"/>
      <c r="E140" s="166"/>
      <c r="F140" s="166"/>
      <c r="G140" s="166"/>
      <c r="H140" s="166"/>
      <c r="I140" s="166"/>
      <c r="J140" s="166"/>
      <c r="K140" s="166"/>
      <c r="L140" s="166"/>
      <c r="M140" s="166"/>
      <c r="N140" s="166"/>
      <c r="O140" s="166"/>
      <c r="P140" s="166"/>
      <c r="Q140" s="166"/>
      <c r="R140" s="166"/>
      <c r="S140" s="166"/>
      <c r="T140" s="166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</row>
    <row r="141" spans="2:33" ht="15" customHeight="1" x14ac:dyDescent="0.2">
      <c r="B141" s="166"/>
      <c r="C141" s="166"/>
      <c r="D141" s="166"/>
      <c r="E141" s="166"/>
      <c r="F141" s="166"/>
      <c r="G141" s="166"/>
      <c r="H141" s="166"/>
      <c r="I141" s="166"/>
      <c r="J141" s="166"/>
      <c r="K141" s="166"/>
      <c r="L141" s="166"/>
      <c r="M141" s="166"/>
      <c r="N141" s="166"/>
      <c r="O141" s="166"/>
      <c r="P141" s="166"/>
      <c r="Q141" s="166"/>
      <c r="R141" s="166"/>
      <c r="S141" s="166"/>
      <c r="T141" s="166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</row>
    <row r="142" spans="2:33" ht="15" customHeight="1" x14ac:dyDescent="0.2">
      <c r="B142" s="166"/>
      <c r="C142" s="166"/>
      <c r="D142" s="166"/>
      <c r="E142" s="166"/>
      <c r="F142" s="166"/>
      <c r="G142" s="166"/>
      <c r="H142" s="166"/>
      <c r="I142" s="166"/>
      <c r="J142" s="166"/>
      <c r="K142" s="166"/>
      <c r="L142" s="166"/>
      <c r="M142" s="166"/>
      <c r="N142" s="166"/>
      <c r="O142" s="166"/>
      <c r="P142" s="166"/>
      <c r="Q142" s="166"/>
      <c r="R142" s="166"/>
      <c r="S142" s="166"/>
      <c r="T142" s="166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</row>
    <row r="143" spans="2:33" ht="15" customHeight="1" x14ac:dyDescent="0.2">
      <c r="B143" s="166"/>
      <c r="C143" s="166"/>
      <c r="D143" s="166"/>
      <c r="E143" s="166"/>
      <c r="F143" s="166"/>
      <c r="G143" s="166"/>
      <c r="H143" s="166"/>
      <c r="I143" s="166"/>
      <c r="J143" s="166"/>
      <c r="K143" s="166"/>
      <c r="L143" s="166"/>
      <c r="M143" s="166"/>
      <c r="N143" s="166"/>
      <c r="O143" s="166"/>
      <c r="P143" s="166"/>
      <c r="Q143" s="166"/>
      <c r="R143" s="166"/>
      <c r="S143" s="166"/>
      <c r="T143" s="166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</row>
    <row r="144" spans="2:33" ht="15" customHeight="1" x14ac:dyDescent="0.2">
      <c r="B144" s="166"/>
      <c r="C144" s="166"/>
      <c r="D144" s="166"/>
      <c r="E144" s="166"/>
      <c r="F144" s="166"/>
      <c r="G144" s="166"/>
      <c r="H144" s="166"/>
      <c r="I144" s="166"/>
      <c r="J144" s="166"/>
      <c r="K144" s="166"/>
      <c r="L144" s="166"/>
      <c r="M144" s="166"/>
      <c r="N144" s="166"/>
      <c r="O144" s="166"/>
      <c r="P144" s="166"/>
      <c r="Q144" s="166"/>
      <c r="R144" s="166"/>
      <c r="S144" s="166"/>
      <c r="T144" s="166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</row>
    <row r="145" spans="2:33" ht="15" customHeight="1" x14ac:dyDescent="0.2">
      <c r="B145" s="166"/>
      <c r="C145" s="166"/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  <c r="T145" s="166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</row>
    <row r="146" spans="2:33" ht="15" customHeight="1" x14ac:dyDescent="0.2">
      <c r="B146" s="166"/>
      <c r="C146" s="166"/>
      <c r="D146" s="166"/>
      <c r="E146" s="166"/>
      <c r="F146" s="166"/>
      <c r="G146" s="166"/>
      <c r="H146" s="166"/>
      <c r="I146" s="166"/>
      <c r="J146" s="166"/>
      <c r="K146" s="166"/>
      <c r="L146" s="166"/>
      <c r="M146" s="166"/>
      <c r="N146" s="166"/>
      <c r="O146" s="166"/>
      <c r="P146" s="166"/>
      <c r="Q146" s="166"/>
      <c r="R146" s="166"/>
      <c r="S146" s="166"/>
      <c r="T146" s="166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</row>
    <row r="147" spans="2:33" ht="15" customHeight="1" x14ac:dyDescent="0.2">
      <c r="B147" s="166"/>
      <c r="C147" s="166"/>
      <c r="D147" s="166"/>
      <c r="E147" s="166"/>
      <c r="F147" s="166"/>
      <c r="G147" s="166"/>
      <c r="H147" s="166"/>
      <c r="I147" s="166"/>
      <c r="J147" s="166"/>
      <c r="K147" s="166"/>
      <c r="L147" s="166"/>
      <c r="M147" s="166"/>
      <c r="N147" s="166"/>
      <c r="O147" s="166"/>
      <c r="P147" s="166"/>
      <c r="Q147" s="166"/>
      <c r="R147" s="166"/>
      <c r="S147" s="166"/>
      <c r="T147" s="166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</row>
    <row r="148" spans="2:33" ht="15" customHeight="1" x14ac:dyDescent="0.2">
      <c r="B148" s="166"/>
      <c r="C148" s="166"/>
      <c r="D148" s="166"/>
      <c r="E148" s="166"/>
      <c r="F148" s="166"/>
      <c r="G148" s="166"/>
      <c r="H148" s="166"/>
      <c r="I148" s="166"/>
      <c r="J148" s="166"/>
      <c r="K148" s="166"/>
      <c r="L148" s="166"/>
      <c r="M148" s="166"/>
      <c r="N148" s="166"/>
      <c r="O148" s="166"/>
      <c r="P148" s="166"/>
      <c r="Q148" s="166"/>
      <c r="R148" s="166"/>
      <c r="S148" s="166"/>
      <c r="T148" s="166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</row>
    <row r="149" spans="2:33" ht="15" customHeight="1" x14ac:dyDescent="0.2">
      <c r="B149" s="166"/>
      <c r="C149" s="166"/>
      <c r="D149" s="166"/>
      <c r="E149" s="166"/>
      <c r="F149" s="166"/>
      <c r="G149" s="166"/>
      <c r="H149" s="166"/>
      <c r="I149" s="166"/>
      <c r="J149" s="166"/>
      <c r="K149" s="166"/>
      <c r="L149" s="166"/>
      <c r="M149" s="166"/>
      <c r="N149" s="166"/>
      <c r="O149" s="166"/>
      <c r="P149" s="166"/>
      <c r="Q149" s="166"/>
      <c r="R149" s="166"/>
      <c r="S149" s="166"/>
      <c r="T149" s="166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</row>
    <row r="150" spans="2:33" ht="15" customHeight="1" x14ac:dyDescent="0.2"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</row>
    <row r="151" spans="2:33" ht="15" customHeight="1" x14ac:dyDescent="0.2">
      <c r="B151" s="166"/>
      <c r="C151" s="166"/>
      <c r="D151" s="166"/>
      <c r="E151" s="166"/>
      <c r="F151" s="166"/>
      <c r="G151" s="166"/>
      <c r="H151" s="166"/>
      <c r="I151" s="166"/>
      <c r="J151" s="166"/>
      <c r="K151" s="166"/>
      <c r="L151" s="166"/>
      <c r="M151" s="166"/>
      <c r="N151" s="166"/>
      <c r="O151" s="166"/>
      <c r="P151" s="166"/>
      <c r="Q151" s="166"/>
      <c r="R151" s="166"/>
      <c r="S151" s="166"/>
      <c r="T151" s="166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</row>
    <row r="152" spans="2:33" ht="15" customHeight="1" x14ac:dyDescent="0.2">
      <c r="B152" s="166"/>
      <c r="C152" s="166"/>
      <c r="D152" s="166"/>
      <c r="E152" s="166"/>
      <c r="F152" s="166"/>
      <c r="G152" s="166"/>
      <c r="H152" s="166"/>
      <c r="I152" s="166"/>
      <c r="J152" s="166"/>
      <c r="K152" s="166"/>
      <c r="L152" s="166"/>
      <c r="M152" s="166"/>
      <c r="N152" s="166"/>
      <c r="O152" s="166"/>
      <c r="P152" s="166"/>
      <c r="Q152" s="166"/>
      <c r="R152" s="166"/>
      <c r="S152" s="166"/>
      <c r="T152" s="166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</row>
    <row r="153" spans="2:33" ht="15" customHeight="1" x14ac:dyDescent="0.2">
      <c r="B153" s="166"/>
      <c r="C153" s="166"/>
      <c r="D153" s="166"/>
      <c r="E153" s="166"/>
      <c r="F153" s="166"/>
      <c r="G153" s="166"/>
      <c r="H153" s="166"/>
      <c r="I153" s="166"/>
      <c r="J153" s="166"/>
      <c r="K153" s="166"/>
      <c r="L153" s="166"/>
      <c r="M153" s="166"/>
      <c r="N153" s="166"/>
      <c r="O153" s="166"/>
      <c r="P153" s="166"/>
      <c r="Q153" s="166"/>
      <c r="R153" s="166"/>
      <c r="S153" s="166"/>
      <c r="T153" s="166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</row>
    <row r="154" spans="2:33" ht="15" customHeight="1" x14ac:dyDescent="0.2">
      <c r="B154" s="166"/>
      <c r="C154" s="166"/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66"/>
      <c r="Q154" s="166"/>
      <c r="R154" s="166"/>
      <c r="S154" s="166"/>
      <c r="T154" s="166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</row>
    <row r="155" spans="2:33" ht="15" customHeight="1" x14ac:dyDescent="0.2">
      <c r="B155" s="166"/>
      <c r="C155" s="166"/>
      <c r="D155" s="166"/>
      <c r="E155" s="166"/>
      <c r="F155" s="166"/>
      <c r="G155" s="166"/>
      <c r="H155" s="166"/>
      <c r="I155" s="166"/>
      <c r="J155" s="166"/>
      <c r="K155" s="166"/>
      <c r="L155" s="166"/>
      <c r="M155" s="166"/>
      <c r="N155" s="166"/>
      <c r="O155" s="166"/>
      <c r="P155" s="166"/>
      <c r="Q155" s="166"/>
      <c r="R155" s="166"/>
      <c r="S155" s="166"/>
      <c r="T155" s="166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</row>
    <row r="156" spans="2:33" ht="15" customHeight="1" x14ac:dyDescent="0.2">
      <c r="B156" s="166"/>
      <c r="C156" s="166"/>
      <c r="D156" s="166"/>
      <c r="E156" s="166"/>
      <c r="F156" s="166"/>
      <c r="G156" s="166"/>
      <c r="H156" s="166"/>
      <c r="I156" s="166"/>
      <c r="J156" s="166"/>
      <c r="K156" s="166"/>
      <c r="L156" s="166"/>
      <c r="M156" s="166"/>
      <c r="N156" s="166"/>
      <c r="O156" s="166"/>
      <c r="P156" s="166"/>
      <c r="Q156" s="166"/>
      <c r="R156" s="166"/>
      <c r="S156" s="166"/>
      <c r="T156" s="166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</row>
    <row r="157" spans="2:33" ht="15" customHeight="1" x14ac:dyDescent="0.2">
      <c r="B157" s="166"/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</row>
    <row r="158" spans="2:33" ht="15" customHeight="1" x14ac:dyDescent="0.2">
      <c r="B158" s="166"/>
      <c r="C158" s="166"/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  <c r="R158" s="166"/>
      <c r="S158" s="166"/>
      <c r="T158" s="166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</row>
    <row r="159" spans="2:33" ht="15" customHeight="1" x14ac:dyDescent="0.2">
      <c r="B159" s="166"/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6"/>
      <c r="T159" s="166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</row>
    <row r="160" spans="2:33" ht="15" customHeight="1" x14ac:dyDescent="0.2">
      <c r="B160" s="166"/>
      <c r="C160" s="166"/>
      <c r="D160" s="166"/>
      <c r="E160" s="166"/>
      <c r="F160" s="166"/>
      <c r="G160" s="166"/>
      <c r="H160" s="166"/>
      <c r="I160" s="166"/>
      <c r="J160" s="166"/>
      <c r="K160" s="166"/>
      <c r="L160" s="166"/>
      <c r="M160" s="166"/>
      <c r="N160" s="166"/>
      <c r="O160" s="166"/>
      <c r="P160" s="166"/>
      <c r="Q160" s="166"/>
      <c r="R160" s="166"/>
      <c r="S160" s="166"/>
      <c r="T160" s="166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</row>
    <row r="161" spans="2:33" ht="15" customHeight="1" x14ac:dyDescent="0.2">
      <c r="B161" s="166"/>
      <c r="C161" s="166"/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  <c r="N161" s="166"/>
      <c r="O161" s="166"/>
      <c r="P161" s="166"/>
      <c r="Q161" s="166"/>
      <c r="R161" s="166"/>
      <c r="S161" s="166"/>
      <c r="T161" s="166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</row>
    <row r="162" spans="2:33" ht="15" customHeight="1" x14ac:dyDescent="0.2">
      <c r="B162" s="166"/>
      <c r="C162" s="166"/>
      <c r="D162" s="166"/>
      <c r="E162" s="166"/>
      <c r="F162" s="166"/>
      <c r="G162" s="166"/>
      <c r="H162" s="166"/>
      <c r="I162" s="166"/>
      <c r="J162" s="166"/>
      <c r="K162" s="166"/>
      <c r="L162" s="166"/>
      <c r="M162" s="166"/>
      <c r="N162" s="166"/>
      <c r="O162" s="166"/>
      <c r="P162" s="166"/>
      <c r="Q162" s="166"/>
      <c r="R162" s="166"/>
      <c r="S162" s="166"/>
      <c r="T162" s="166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</row>
    <row r="163" spans="2:33" ht="15" customHeight="1" x14ac:dyDescent="0.2">
      <c r="B163" s="166"/>
      <c r="C163" s="166"/>
      <c r="D163" s="166"/>
      <c r="E163" s="166"/>
      <c r="F163" s="166"/>
      <c r="G163" s="166"/>
      <c r="H163" s="166"/>
      <c r="I163" s="166"/>
      <c r="J163" s="166"/>
      <c r="K163" s="166"/>
      <c r="L163" s="166"/>
      <c r="M163" s="166"/>
      <c r="N163" s="166"/>
      <c r="O163" s="166"/>
      <c r="P163" s="166"/>
      <c r="Q163" s="166"/>
      <c r="R163" s="166"/>
      <c r="S163" s="166"/>
      <c r="T163" s="166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</row>
    <row r="164" spans="2:33" ht="15" customHeight="1" x14ac:dyDescent="0.2">
      <c r="B164" s="166"/>
      <c r="C164" s="166"/>
      <c r="D164" s="166"/>
      <c r="E164" s="166"/>
      <c r="F164" s="166"/>
      <c r="G164" s="166"/>
      <c r="H164" s="166"/>
      <c r="I164" s="166"/>
      <c r="J164" s="166"/>
      <c r="K164" s="166"/>
      <c r="L164" s="166"/>
      <c r="M164" s="166"/>
      <c r="N164" s="166"/>
      <c r="O164" s="166"/>
      <c r="P164" s="166"/>
      <c r="Q164" s="166"/>
      <c r="R164" s="166"/>
      <c r="S164" s="166"/>
      <c r="T164" s="166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</row>
    <row r="165" spans="2:33" ht="15" customHeight="1" x14ac:dyDescent="0.2">
      <c r="B165" s="166"/>
      <c r="C165" s="166"/>
      <c r="D165" s="166"/>
      <c r="E165" s="166"/>
      <c r="F165" s="166"/>
      <c r="G165" s="166"/>
      <c r="H165" s="166"/>
      <c r="I165" s="166"/>
      <c r="J165" s="166"/>
      <c r="K165" s="166"/>
      <c r="L165" s="166"/>
      <c r="M165" s="166"/>
      <c r="N165" s="166"/>
      <c r="O165" s="166"/>
      <c r="P165" s="166"/>
      <c r="Q165" s="166"/>
      <c r="R165" s="166"/>
      <c r="S165" s="166"/>
      <c r="T165" s="166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</row>
    <row r="166" spans="2:33" ht="15" customHeight="1" x14ac:dyDescent="0.2">
      <c r="B166" s="166"/>
      <c r="C166" s="166"/>
      <c r="D166" s="166"/>
      <c r="E166" s="166"/>
      <c r="F166" s="166"/>
      <c r="G166" s="166"/>
      <c r="H166" s="166"/>
      <c r="I166" s="166"/>
      <c r="J166" s="166"/>
      <c r="K166" s="166"/>
      <c r="L166" s="166"/>
      <c r="M166" s="166"/>
      <c r="N166" s="166"/>
      <c r="O166" s="166"/>
      <c r="P166" s="166"/>
      <c r="Q166" s="166"/>
      <c r="R166" s="166"/>
      <c r="S166" s="166"/>
      <c r="T166" s="166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</row>
    <row r="167" spans="2:33" ht="15" customHeight="1" x14ac:dyDescent="0.2">
      <c r="B167" s="166"/>
      <c r="C167" s="166"/>
      <c r="D167" s="166"/>
      <c r="E167" s="166"/>
      <c r="F167" s="166"/>
      <c r="G167" s="166"/>
      <c r="H167" s="166"/>
      <c r="I167" s="166"/>
      <c r="J167" s="166"/>
      <c r="K167" s="166"/>
      <c r="L167" s="166"/>
      <c r="M167" s="166"/>
      <c r="N167" s="166"/>
      <c r="O167" s="166"/>
      <c r="P167" s="166"/>
      <c r="Q167" s="166"/>
      <c r="R167" s="166"/>
      <c r="S167" s="166"/>
      <c r="T167" s="166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</row>
    <row r="168" spans="2:33" ht="15" customHeight="1" x14ac:dyDescent="0.2">
      <c r="B168" s="166"/>
      <c r="C168" s="166"/>
      <c r="D168" s="166"/>
      <c r="E168" s="166"/>
      <c r="F168" s="166"/>
      <c r="G168" s="166"/>
      <c r="H168" s="166"/>
      <c r="I168" s="166"/>
      <c r="J168" s="166"/>
      <c r="K168" s="166"/>
      <c r="L168" s="166"/>
      <c r="M168" s="166"/>
      <c r="N168" s="166"/>
      <c r="O168" s="166"/>
      <c r="P168" s="166"/>
      <c r="Q168" s="166"/>
      <c r="R168" s="166"/>
      <c r="S168" s="166"/>
      <c r="T168" s="166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</row>
    <row r="169" spans="2:33" ht="15" customHeight="1" x14ac:dyDescent="0.2">
      <c r="B169" s="166"/>
      <c r="C169" s="166"/>
      <c r="D169" s="166"/>
      <c r="E169" s="166"/>
      <c r="F169" s="166"/>
      <c r="G169" s="166"/>
      <c r="H169" s="166"/>
      <c r="I169" s="166"/>
      <c r="J169" s="166"/>
      <c r="K169" s="166"/>
      <c r="L169" s="166"/>
      <c r="M169" s="166"/>
      <c r="N169" s="166"/>
      <c r="O169" s="166"/>
      <c r="P169" s="166"/>
      <c r="Q169" s="166"/>
      <c r="R169" s="166"/>
      <c r="S169" s="166"/>
      <c r="T169" s="166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</row>
    <row r="170" spans="2:33" ht="15" customHeight="1" x14ac:dyDescent="0.2">
      <c r="B170" s="166"/>
      <c r="C170" s="166"/>
      <c r="D170" s="166"/>
      <c r="E170" s="166"/>
      <c r="F170" s="166"/>
      <c r="G170" s="166"/>
      <c r="H170" s="166"/>
      <c r="I170" s="166"/>
      <c r="J170" s="166"/>
      <c r="K170" s="166"/>
      <c r="L170" s="166"/>
      <c r="M170" s="166"/>
      <c r="N170" s="166"/>
      <c r="O170" s="166"/>
      <c r="P170" s="166"/>
      <c r="Q170" s="166"/>
      <c r="R170" s="166"/>
      <c r="S170" s="166"/>
      <c r="T170" s="166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</row>
    <row r="171" spans="2:33" ht="15" customHeight="1" x14ac:dyDescent="0.2">
      <c r="B171" s="166"/>
      <c r="C171" s="166"/>
      <c r="D171" s="166"/>
      <c r="E171" s="166"/>
      <c r="F171" s="166"/>
      <c r="G171" s="166"/>
      <c r="H171" s="166"/>
      <c r="I171" s="166"/>
      <c r="J171" s="166"/>
      <c r="K171" s="166"/>
      <c r="L171" s="166"/>
      <c r="M171" s="166"/>
      <c r="N171" s="166"/>
      <c r="O171" s="166"/>
      <c r="P171" s="166"/>
      <c r="Q171" s="166"/>
      <c r="R171" s="166"/>
      <c r="S171" s="166"/>
      <c r="T171" s="166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</row>
    <row r="172" spans="2:33" ht="15" customHeight="1" x14ac:dyDescent="0.2">
      <c r="B172" s="166"/>
      <c r="C172" s="166"/>
      <c r="D172" s="166"/>
      <c r="E172" s="166"/>
      <c r="F172" s="166"/>
      <c r="G172" s="166"/>
      <c r="H172" s="166"/>
      <c r="I172" s="166"/>
      <c r="J172" s="166"/>
      <c r="K172" s="166"/>
      <c r="L172" s="166"/>
      <c r="M172" s="166"/>
      <c r="N172" s="166"/>
      <c r="O172" s="166"/>
      <c r="P172" s="166"/>
      <c r="Q172" s="166"/>
      <c r="R172" s="166"/>
      <c r="S172" s="166"/>
      <c r="T172" s="166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</row>
    <row r="173" spans="2:33" ht="15" customHeight="1" x14ac:dyDescent="0.2">
      <c r="B173" s="166"/>
      <c r="C173" s="166"/>
      <c r="D173" s="166"/>
      <c r="E173" s="166"/>
      <c r="F173" s="166"/>
      <c r="G173" s="166"/>
      <c r="H173" s="166"/>
      <c r="I173" s="166"/>
      <c r="J173" s="166"/>
      <c r="K173" s="166"/>
      <c r="L173" s="166"/>
      <c r="M173" s="166"/>
      <c r="N173" s="166"/>
      <c r="O173" s="166"/>
      <c r="P173" s="166"/>
      <c r="Q173" s="166"/>
      <c r="R173" s="166"/>
      <c r="S173" s="166"/>
      <c r="T173" s="166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</row>
    <row r="174" spans="2:33" ht="15" customHeight="1" x14ac:dyDescent="0.2">
      <c r="B174" s="166"/>
      <c r="C174" s="166"/>
      <c r="D174" s="166"/>
      <c r="E174" s="166"/>
      <c r="F174" s="166"/>
      <c r="G174" s="166"/>
      <c r="H174" s="166"/>
      <c r="I174" s="166"/>
      <c r="J174" s="166"/>
      <c r="K174" s="166"/>
      <c r="L174" s="166"/>
      <c r="M174" s="166"/>
      <c r="N174" s="166"/>
      <c r="O174" s="166"/>
      <c r="P174" s="166"/>
      <c r="Q174" s="166"/>
      <c r="R174" s="166"/>
      <c r="S174" s="166"/>
      <c r="T174" s="166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</row>
    <row r="175" spans="2:33" ht="15" customHeight="1" x14ac:dyDescent="0.2">
      <c r="B175" s="166"/>
      <c r="C175" s="166"/>
      <c r="D175" s="166"/>
      <c r="E175" s="166"/>
      <c r="F175" s="166"/>
      <c r="G175" s="166"/>
      <c r="H175" s="166"/>
      <c r="I175" s="166"/>
      <c r="J175" s="166"/>
      <c r="K175" s="166"/>
      <c r="L175" s="166"/>
      <c r="M175" s="166"/>
      <c r="N175" s="166"/>
      <c r="O175" s="166"/>
      <c r="P175" s="166"/>
      <c r="Q175" s="166"/>
      <c r="R175" s="166"/>
      <c r="S175" s="166"/>
      <c r="T175" s="166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</row>
    <row r="176" spans="2:33" ht="15" customHeight="1" x14ac:dyDescent="0.2">
      <c r="B176" s="166"/>
      <c r="C176" s="166"/>
      <c r="D176" s="166"/>
      <c r="E176" s="166"/>
      <c r="F176" s="166"/>
      <c r="G176" s="166"/>
      <c r="H176" s="166"/>
      <c r="I176" s="166"/>
      <c r="J176" s="166"/>
      <c r="K176" s="166"/>
      <c r="L176" s="166"/>
      <c r="M176" s="166"/>
      <c r="N176" s="166"/>
      <c r="O176" s="166"/>
      <c r="P176" s="166"/>
      <c r="Q176" s="166"/>
      <c r="R176" s="166"/>
      <c r="S176" s="166"/>
      <c r="T176" s="166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</row>
    <row r="177" spans="2:33" ht="15" customHeight="1" x14ac:dyDescent="0.2">
      <c r="B177" s="166"/>
      <c r="C177" s="166"/>
      <c r="D177" s="166"/>
      <c r="E177" s="166"/>
      <c r="F177" s="166"/>
      <c r="G177" s="166"/>
      <c r="H177" s="166"/>
      <c r="I177" s="166"/>
      <c r="J177" s="166"/>
      <c r="K177" s="166"/>
      <c r="L177" s="166"/>
      <c r="M177" s="166"/>
      <c r="N177" s="166"/>
      <c r="O177" s="166"/>
      <c r="P177" s="166"/>
      <c r="Q177" s="166"/>
      <c r="R177" s="166"/>
      <c r="S177" s="166"/>
      <c r="T177" s="166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</row>
    <row r="178" spans="2:33" ht="15" customHeight="1" x14ac:dyDescent="0.2">
      <c r="B178" s="166"/>
      <c r="C178" s="166"/>
      <c r="D178" s="166"/>
      <c r="E178" s="166"/>
      <c r="F178" s="166"/>
      <c r="G178" s="166"/>
      <c r="H178" s="166"/>
      <c r="I178" s="166"/>
      <c r="J178" s="166"/>
      <c r="K178" s="166"/>
      <c r="L178" s="166"/>
      <c r="M178" s="166"/>
      <c r="N178" s="166"/>
      <c r="O178" s="166"/>
      <c r="P178" s="166"/>
      <c r="Q178" s="166"/>
      <c r="R178" s="166"/>
      <c r="S178" s="166"/>
      <c r="T178" s="166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</row>
    <row r="179" spans="2:33" ht="15" customHeight="1" x14ac:dyDescent="0.2">
      <c r="B179" s="166"/>
      <c r="C179" s="166"/>
      <c r="D179" s="166"/>
      <c r="E179" s="166"/>
      <c r="F179" s="166"/>
      <c r="G179" s="166"/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  <c r="T179" s="166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</row>
    <row r="180" spans="2:33" ht="15" customHeight="1" x14ac:dyDescent="0.2">
      <c r="B180" s="166"/>
      <c r="C180" s="166"/>
      <c r="D180" s="166"/>
      <c r="E180" s="166"/>
      <c r="F180" s="166"/>
      <c r="G180" s="166"/>
      <c r="H180" s="166"/>
      <c r="I180" s="166"/>
      <c r="J180" s="166"/>
      <c r="K180" s="166"/>
      <c r="L180" s="166"/>
      <c r="M180" s="166"/>
      <c r="N180" s="166"/>
      <c r="O180" s="166"/>
      <c r="P180" s="166"/>
      <c r="Q180" s="166"/>
      <c r="R180" s="166"/>
      <c r="S180" s="166"/>
      <c r="T180" s="166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</row>
    <row r="181" spans="2:33" ht="15" customHeight="1" x14ac:dyDescent="0.2">
      <c r="B181" s="166"/>
      <c r="C181" s="166"/>
      <c r="D181" s="166"/>
      <c r="E181" s="166"/>
      <c r="F181" s="166"/>
      <c r="G181" s="166"/>
      <c r="H181" s="166"/>
      <c r="I181" s="166"/>
      <c r="J181" s="166"/>
      <c r="K181" s="166"/>
      <c r="L181" s="166"/>
      <c r="M181" s="166"/>
      <c r="N181" s="166"/>
      <c r="O181" s="166"/>
      <c r="P181" s="166"/>
      <c r="Q181" s="166"/>
      <c r="R181" s="166"/>
      <c r="S181" s="166"/>
      <c r="T181" s="166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</row>
    <row r="182" spans="2:33" ht="15" customHeight="1" x14ac:dyDescent="0.2">
      <c r="B182" s="166"/>
      <c r="C182" s="166"/>
      <c r="D182" s="166"/>
      <c r="E182" s="166"/>
      <c r="F182" s="166"/>
      <c r="G182" s="166"/>
      <c r="H182" s="166"/>
      <c r="I182" s="166"/>
      <c r="J182" s="166"/>
      <c r="K182" s="166"/>
      <c r="L182" s="166"/>
      <c r="M182" s="166"/>
      <c r="N182" s="166"/>
      <c r="O182" s="166"/>
      <c r="P182" s="166"/>
      <c r="Q182" s="166"/>
      <c r="R182" s="166"/>
      <c r="S182" s="166"/>
      <c r="T182" s="166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</row>
    <row r="183" spans="2:33" ht="15" customHeight="1" x14ac:dyDescent="0.2">
      <c r="B183" s="166"/>
      <c r="C183" s="166"/>
      <c r="D183" s="166"/>
      <c r="E183" s="166"/>
      <c r="F183" s="166"/>
      <c r="G183" s="166"/>
      <c r="H183" s="166"/>
      <c r="I183" s="166"/>
      <c r="J183" s="166"/>
      <c r="K183" s="166"/>
      <c r="L183" s="166"/>
      <c r="M183" s="166"/>
      <c r="N183" s="166"/>
      <c r="O183" s="166"/>
      <c r="P183" s="166"/>
      <c r="Q183" s="166"/>
      <c r="R183" s="166"/>
      <c r="S183" s="166"/>
      <c r="T183" s="166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</row>
    <row r="184" spans="2:33" ht="15" customHeight="1" x14ac:dyDescent="0.2">
      <c r="B184" s="166"/>
      <c r="C184" s="166"/>
      <c r="D184" s="166"/>
      <c r="E184" s="166"/>
      <c r="F184" s="166"/>
      <c r="G184" s="166"/>
      <c r="H184" s="166"/>
      <c r="I184" s="166"/>
      <c r="J184" s="166"/>
      <c r="K184" s="166"/>
      <c r="L184" s="166"/>
      <c r="M184" s="166"/>
      <c r="N184" s="166"/>
      <c r="O184" s="166"/>
      <c r="P184" s="166"/>
      <c r="Q184" s="166"/>
      <c r="R184" s="166"/>
      <c r="S184" s="166"/>
      <c r="T184" s="166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</row>
    <row r="185" spans="2:33" ht="15" customHeight="1" x14ac:dyDescent="0.2">
      <c r="B185" s="166"/>
      <c r="C185" s="166"/>
      <c r="D185" s="166"/>
      <c r="E185" s="166"/>
      <c r="F185" s="166"/>
      <c r="G185" s="166"/>
      <c r="H185" s="166"/>
      <c r="I185" s="166"/>
      <c r="J185" s="166"/>
      <c r="K185" s="166"/>
      <c r="L185" s="166"/>
      <c r="M185" s="166"/>
      <c r="N185" s="166"/>
      <c r="O185" s="166"/>
      <c r="P185" s="166"/>
      <c r="Q185" s="166"/>
      <c r="R185" s="166"/>
      <c r="S185" s="166"/>
      <c r="T185" s="166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</row>
    <row r="186" spans="2:33" ht="15" customHeight="1" x14ac:dyDescent="0.2">
      <c r="B186" s="166"/>
      <c r="C186" s="166"/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N186" s="166"/>
      <c r="O186" s="166"/>
      <c r="P186" s="166"/>
      <c r="Q186" s="166"/>
      <c r="R186" s="166"/>
      <c r="S186" s="166"/>
      <c r="T186" s="166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</row>
    <row r="187" spans="2:33" ht="15" customHeight="1" x14ac:dyDescent="0.2">
      <c r="B187" s="166"/>
      <c r="C187" s="166"/>
      <c r="D187" s="166"/>
      <c r="E187" s="166"/>
      <c r="F187" s="166"/>
      <c r="G187" s="166"/>
      <c r="H187" s="166"/>
      <c r="I187" s="166"/>
      <c r="J187" s="166"/>
      <c r="K187" s="166"/>
      <c r="L187" s="166"/>
      <c r="M187" s="166"/>
      <c r="N187" s="166"/>
      <c r="O187" s="166"/>
      <c r="P187" s="166"/>
      <c r="Q187" s="166"/>
      <c r="R187" s="166"/>
      <c r="S187" s="166"/>
      <c r="T187" s="166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</row>
    <row r="188" spans="2:33" ht="15" customHeight="1" x14ac:dyDescent="0.2">
      <c r="B188" s="166"/>
      <c r="C188" s="166"/>
      <c r="D188" s="166"/>
      <c r="E188" s="166"/>
      <c r="F188" s="166"/>
      <c r="G188" s="166"/>
      <c r="H188" s="166"/>
      <c r="I188" s="166"/>
      <c r="J188" s="166"/>
      <c r="K188" s="166"/>
      <c r="L188" s="166"/>
      <c r="M188" s="166"/>
      <c r="N188" s="166"/>
      <c r="O188" s="166"/>
      <c r="P188" s="166"/>
      <c r="Q188" s="166"/>
      <c r="R188" s="166"/>
      <c r="S188" s="166"/>
      <c r="T188" s="166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</row>
    <row r="189" spans="2:33" ht="15" customHeight="1" x14ac:dyDescent="0.2">
      <c r="B189" s="166"/>
      <c r="C189" s="166"/>
      <c r="D189" s="166"/>
      <c r="E189" s="166"/>
      <c r="F189" s="166"/>
      <c r="G189" s="166"/>
      <c r="H189" s="166"/>
      <c r="I189" s="166"/>
      <c r="J189" s="166"/>
      <c r="K189" s="166"/>
      <c r="L189" s="166"/>
      <c r="M189" s="166"/>
      <c r="N189" s="166"/>
      <c r="O189" s="166"/>
      <c r="P189" s="166"/>
      <c r="Q189" s="166"/>
      <c r="R189" s="166"/>
      <c r="S189" s="166"/>
      <c r="T189" s="166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</row>
    <row r="190" spans="2:33" ht="15" customHeight="1" x14ac:dyDescent="0.2">
      <c r="B190" s="166"/>
      <c r="C190" s="166"/>
      <c r="D190" s="166"/>
      <c r="E190" s="166"/>
      <c r="F190" s="166"/>
      <c r="G190" s="166"/>
      <c r="H190" s="166"/>
      <c r="I190" s="166"/>
      <c r="J190" s="166"/>
      <c r="K190" s="166"/>
      <c r="L190" s="166"/>
      <c r="M190" s="166"/>
      <c r="N190" s="166"/>
      <c r="O190" s="166"/>
      <c r="P190" s="166"/>
      <c r="Q190" s="166"/>
      <c r="R190" s="166"/>
      <c r="S190" s="166"/>
      <c r="T190" s="166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</row>
    <row r="191" spans="2:33" ht="15" customHeight="1" x14ac:dyDescent="0.2">
      <c r="B191" s="166"/>
      <c r="C191" s="166"/>
      <c r="D191" s="166"/>
      <c r="E191" s="166"/>
      <c r="F191" s="166"/>
      <c r="G191" s="166"/>
      <c r="H191" s="166"/>
      <c r="I191" s="166"/>
      <c r="J191" s="166"/>
      <c r="K191" s="166"/>
      <c r="L191" s="166"/>
      <c r="M191" s="166"/>
      <c r="N191" s="166"/>
      <c r="O191" s="166"/>
      <c r="P191" s="166"/>
      <c r="Q191" s="166"/>
      <c r="R191" s="166"/>
      <c r="S191" s="166"/>
      <c r="T191" s="166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</row>
    <row r="192" spans="2:33" ht="15" customHeight="1" x14ac:dyDescent="0.2">
      <c r="B192" s="166"/>
      <c r="C192" s="166"/>
      <c r="D192" s="166"/>
      <c r="E192" s="166"/>
      <c r="F192" s="166"/>
      <c r="G192" s="166"/>
      <c r="H192" s="166"/>
      <c r="I192" s="166"/>
      <c r="J192" s="166"/>
      <c r="K192" s="166"/>
      <c r="L192" s="166"/>
      <c r="M192" s="166"/>
      <c r="N192" s="166"/>
      <c r="O192" s="166"/>
      <c r="P192" s="166"/>
      <c r="Q192" s="166"/>
      <c r="R192" s="166"/>
      <c r="S192" s="166"/>
      <c r="T192" s="166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</row>
    <row r="193" spans="2:33" ht="15" customHeight="1" x14ac:dyDescent="0.2">
      <c r="B193" s="166"/>
      <c r="C193" s="166"/>
      <c r="D193" s="166"/>
      <c r="E193" s="166"/>
      <c r="F193" s="166"/>
      <c r="G193" s="166"/>
      <c r="H193" s="166"/>
      <c r="I193" s="166"/>
      <c r="J193" s="166"/>
      <c r="K193" s="166"/>
      <c r="L193" s="166"/>
      <c r="M193" s="166"/>
      <c r="N193" s="166"/>
      <c r="O193" s="166"/>
      <c r="P193" s="166"/>
      <c r="Q193" s="166"/>
      <c r="R193" s="166"/>
      <c r="S193" s="166"/>
      <c r="T193" s="166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</row>
    <row r="194" spans="2:33" ht="15" customHeight="1" x14ac:dyDescent="0.2">
      <c r="B194" s="166"/>
      <c r="C194" s="166"/>
      <c r="D194" s="166"/>
      <c r="E194" s="166"/>
      <c r="F194" s="166"/>
      <c r="G194" s="166"/>
      <c r="H194" s="166"/>
      <c r="I194" s="166"/>
      <c r="J194" s="166"/>
      <c r="K194" s="166"/>
      <c r="L194" s="166"/>
      <c r="M194" s="166"/>
      <c r="N194" s="166"/>
      <c r="O194" s="166"/>
      <c r="P194" s="166"/>
      <c r="Q194" s="166"/>
      <c r="R194" s="166"/>
      <c r="S194" s="166"/>
      <c r="T194" s="166"/>
      <c r="X194" s="165"/>
      <c r="Y194" s="165"/>
      <c r="Z194" s="1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2020-09-11T22:47:57Z</dcterms:modified>
</cp:coreProperties>
</file>