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9" i="1" l="1"/>
  <c r="J79" i="1"/>
  <c r="I79" i="1"/>
  <c r="H79" i="1"/>
  <c r="K78" i="1"/>
  <c r="J78" i="1"/>
  <c r="I78" i="1"/>
  <c r="H78" i="1"/>
  <c r="AL57" i="1"/>
  <c r="AN57" i="1"/>
  <c r="AN66" i="1"/>
  <c r="AL66" i="1"/>
  <c r="AM57" i="1"/>
  <c r="AN48" i="1"/>
  <c r="AN49" i="1" s="1"/>
  <c r="AM48" i="1"/>
  <c r="AM49" i="1" s="1"/>
  <c r="AL48" i="1"/>
  <c r="AP45" i="1" s="1"/>
  <c r="AP42" i="1"/>
  <c r="AP36" i="1"/>
  <c r="AN46" i="1"/>
  <c r="AM46" i="1"/>
  <c r="K43" i="1"/>
  <c r="J43" i="1"/>
  <c r="I43" i="1"/>
  <c r="H43" i="1"/>
  <c r="K42" i="1"/>
  <c r="J42" i="1"/>
  <c r="I42" i="1"/>
  <c r="H42" i="1"/>
  <c r="K41" i="1"/>
  <c r="J41" i="1"/>
  <c r="I41" i="1"/>
  <c r="H41" i="1"/>
  <c r="AP33" i="1" l="1"/>
  <c r="AP39" i="1"/>
  <c r="AM62" i="1"/>
  <c r="AM63" i="1"/>
  <c r="AM67" i="1"/>
  <c r="AM58" i="1"/>
  <c r="AM54" i="1"/>
  <c r="AM53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E103" i="1"/>
  <c r="F103" i="1"/>
  <c r="G103" i="1"/>
  <c r="H103" i="1"/>
  <c r="I103" i="1"/>
  <c r="J103" i="1"/>
  <c r="K103" i="1"/>
  <c r="L103" i="1"/>
  <c r="M103" i="1"/>
  <c r="N103" i="1"/>
  <c r="P103" i="1"/>
  <c r="Q103" i="1"/>
  <c r="R103" i="1"/>
  <c r="S103" i="1"/>
  <c r="T103" i="1"/>
  <c r="U103" i="1"/>
  <c r="V103" i="1"/>
  <c r="W103" i="1"/>
  <c r="E106" i="1"/>
  <c r="F106" i="1"/>
  <c r="G106" i="1"/>
  <c r="AD95" i="1"/>
  <c r="AD96" i="1"/>
  <c r="AD97" i="1"/>
  <c r="AD99" i="1"/>
  <c r="AD100" i="1"/>
  <c r="AD101" i="1"/>
  <c r="AD102" i="1"/>
  <c r="AD104" i="1"/>
  <c r="AD105" i="1"/>
  <c r="AD107" i="1"/>
  <c r="O100" i="1"/>
  <c r="O99" i="1"/>
  <c r="O103" i="1" s="1"/>
  <c r="O105" i="1"/>
  <c r="O104" i="1"/>
  <c r="O107" i="1"/>
  <c r="AN86" i="1"/>
  <c r="AM86" i="1"/>
  <c r="AL86" i="1"/>
  <c r="AP83" i="1" s="1"/>
  <c r="AN78" i="1"/>
  <c r="AM78" i="1"/>
  <c r="AN75" i="1"/>
  <c r="AM75" i="1"/>
  <c r="AM56" i="1"/>
  <c r="AN43" i="1"/>
  <c r="AL65" i="1" s="1"/>
  <c r="AN65" i="1" s="1"/>
  <c r="AM43" i="1"/>
  <c r="AL56" i="1" s="1"/>
  <c r="AN56" i="1" s="1"/>
  <c r="AN40" i="1"/>
  <c r="AL64" i="1" s="1"/>
  <c r="AM40" i="1"/>
  <c r="AL55" i="1" s="1"/>
  <c r="AN37" i="1"/>
  <c r="AL63" i="1" s="1"/>
  <c r="AM37" i="1"/>
  <c r="AL54" i="1" s="1"/>
  <c r="AN34" i="1"/>
  <c r="AL62" i="1" s="1"/>
  <c r="AM34" i="1"/>
  <c r="AL53" i="1" s="1"/>
  <c r="AN62" i="1" l="1"/>
  <c r="AN63" i="1"/>
  <c r="AN53" i="1"/>
  <c r="AP74" i="1"/>
  <c r="AP80" i="1"/>
  <c r="AM87" i="1"/>
  <c r="AN87" i="1"/>
  <c r="AN55" i="1"/>
  <c r="AP77" i="1"/>
  <c r="AL67" i="1"/>
  <c r="AN67" i="1" s="1"/>
  <c r="AN54" i="1"/>
  <c r="AN64" i="1"/>
  <c r="AL58" i="1"/>
  <c r="AN58" i="1" s="1"/>
  <c r="K77" i="1"/>
  <c r="J77" i="1"/>
  <c r="I77" i="1"/>
  <c r="H77" i="1"/>
  <c r="K74" i="1"/>
  <c r="J74" i="1"/>
  <c r="I74" i="1"/>
  <c r="H74" i="1"/>
  <c r="K76" i="1"/>
  <c r="J76" i="1"/>
  <c r="I76" i="1"/>
  <c r="H76" i="1"/>
  <c r="AQ17" i="1"/>
  <c r="AP17" i="1"/>
  <c r="AO17" i="1"/>
  <c r="AN17" i="1"/>
  <c r="AM17" i="1"/>
  <c r="AL17" i="1"/>
  <c r="Y17" i="1"/>
  <c r="X17" i="1"/>
  <c r="W17" i="1"/>
  <c r="V17" i="1"/>
  <c r="U17" i="1"/>
  <c r="M17" i="1"/>
  <c r="L17" i="1"/>
  <c r="K17" i="1"/>
  <c r="J17" i="1"/>
  <c r="I17" i="1"/>
  <c r="H17" i="1"/>
  <c r="G17" i="1"/>
  <c r="F17" i="1"/>
  <c r="E17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D19" i="1" l="1"/>
  <c r="O9" i="4"/>
  <c r="N9" i="4"/>
  <c r="M9" i="4"/>
  <c r="L9" i="4"/>
  <c r="K9" i="4"/>
  <c r="AS6" i="4"/>
  <c r="AQ6" i="4"/>
  <c r="AP6" i="4"/>
  <c r="AO6" i="4"/>
  <c r="AN6" i="4"/>
  <c r="AM6" i="4"/>
  <c r="AG6" i="4"/>
  <c r="AE6" i="4"/>
  <c r="AF6" i="4" s="1"/>
  <c r="AD6" i="4"/>
  <c r="AC6" i="4"/>
  <c r="AB6" i="4"/>
  <c r="AA6" i="4"/>
  <c r="W6" i="4"/>
  <c r="U6" i="4"/>
  <c r="T6" i="4"/>
  <c r="S6" i="4"/>
  <c r="R6" i="4"/>
  <c r="Q6" i="4"/>
  <c r="K6" i="4"/>
  <c r="K10" i="4" s="1"/>
  <c r="I6" i="4"/>
  <c r="I10" i="4" s="1"/>
  <c r="O10" i="4" s="1"/>
  <c r="H6" i="4"/>
  <c r="H10" i="4" s="1"/>
  <c r="M10" i="4" s="1"/>
  <c r="G6" i="4"/>
  <c r="G10" i="4" s="1"/>
  <c r="N10" i="4" s="1"/>
  <c r="F6" i="4"/>
  <c r="F10" i="4" s="1"/>
  <c r="E6" i="4"/>
  <c r="E10" i="4" s="1"/>
  <c r="L10" i="4" l="1"/>
  <c r="J10" i="4"/>
  <c r="J6" i="4"/>
  <c r="K11" i="4"/>
  <c r="K12" i="4" s="1"/>
  <c r="F11" i="4"/>
  <c r="F12" i="4" s="1"/>
  <c r="H11" i="4"/>
  <c r="E11" i="4"/>
  <c r="E12" i="4" s="1"/>
  <c r="G11" i="4"/>
  <c r="L11" i="4" s="1"/>
  <c r="AR6" i="4"/>
  <c r="G12" i="4"/>
  <c r="I11" i="4"/>
  <c r="N11" i="4" l="1"/>
  <c r="M11" i="4"/>
  <c r="H12" i="4"/>
  <c r="M12" i="4" s="1"/>
  <c r="L12" i="4"/>
  <c r="J11" i="4"/>
  <c r="O11" i="4"/>
  <c r="N12" i="4"/>
  <c r="I12" i="4"/>
  <c r="O12" i="4" l="1"/>
  <c r="J12" i="4"/>
  <c r="N24" i="1"/>
  <c r="O10" i="1" l="1"/>
  <c r="O9" i="1"/>
  <c r="O8" i="1"/>
  <c r="O7" i="1"/>
  <c r="O6" i="1"/>
  <c r="O17" i="1" l="1"/>
  <c r="I6" i="3"/>
  <c r="G6" i="3"/>
  <c r="P6" i="3"/>
  <c r="M6" i="3"/>
  <c r="G23" i="1" l="1"/>
  <c r="E23" i="1"/>
  <c r="F23" i="1"/>
  <c r="H22" i="1"/>
  <c r="G22" i="1"/>
  <c r="G25" i="1" s="1"/>
  <c r="N17" i="1"/>
  <c r="N22" i="1" s="1"/>
  <c r="O22" i="1"/>
  <c r="O25" i="1" s="1"/>
  <c r="O26" i="1" s="1"/>
  <c r="E22" i="1"/>
  <c r="E25" i="1" s="1"/>
  <c r="I23" i="1"/>
  <c r="M23" i="1" s="1"/>
  <c r="H23" i="1"/>
  <c r="L23" i="1" s="1"/>
  <c r="F22" i="1"/>
  <c r="K22" i="1" s="1"/>
  <c r="I22" i="1"/>
  <c r="M22" i="1" l="1"/>
  <c r="L22" i="1"/>
  <c r="I25" i="1"/>
  <c r="M25" i="1" s="1"/>
  <c r="F25" i="1"/>
  <c r="K25" i="1" s="1"/>
  <c r="N23" i="1"/>
  <c r="Z17" i="1" s="1"/>
  <c r="K23" i="1"/>
  <c r="N25" i="1"/>
  <c r="H25" i="1"/>
  <c r="L25" i="1" s="1"/>
</calcChain>
</file>

<file path=xl/sharedStrings.xml><?xml version="1.0" encoding="utf-8"?>
<sst xmlns="http://schemas.openxmlformats.org/spreadsheetml/2006/main" count="577" uniqueCount="301">
  <si>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</si>
  <si>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</si>
  <si>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</si>
  <si>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</si>
  <si>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</si>
  <si>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</si>
  <si>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</si>
  <si>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</si>
  <si>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</si>
  <si>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</si>
  <si>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</si>
  <si>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</si>
  <si>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</si>
  <si>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</si>
  <si>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</si>
  <si>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</si>
  <si>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</si>
  <si>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</si>
  <si>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</si>
  <si>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</si>
  <si>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</si>
  <si>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</si>
  <si>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</si>
  <si>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</si>
  <si>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</si>
  <si>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</si>
  <si>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</si>
  <si>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</si>
  <si>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</si>
  <si>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</si>
  <si>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</si>
  <si>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</si>
  <si>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</si>
  <si>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</si>
  <si>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</si>
  <si>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Juuso Myllyniemi</t>
  </si>
  <si>
    <t>12.</t>
  </si>
  <si>
    <t>UPV</t>
  </si>
  <si>
    <t>08.06. 2010  Tahko - UPV  2-0  (2-1, 3-1)</t>
  </si>
  <si>
    <t>01.07. 2010  UPV - Kiri  0-1  (2-2, 1-4)</t>
  </si>
  <si>
    <t>16.07. 2010  UPV - Tahko  2-1  (5-6, 4-2, 0-0, 2-1)</t>
  </si>
  <si>
    <t xml:space="preserve">  18 v 11 kk 28 pv</t>
  </si>
  <si>
    <t xml:space="preserve">  19 v   0 kk 20 pv</t>
  </si>
  <si>
    <t xml:space="preserve">  19 v   1 kk   5 pv</t>
  </si>
  <si>
    <t>SMJ</t>
  </si>
  <si>
    <t>suomensarja</t>
  </si>
  <si>
    <t>9.</t>
  </si>
  <si>
    <t>NJ</t>
  </si>
  <si>
    <t>Seurat</t>
  </si>
  <si>
    <t>NJ = Nurmon Jymy  (1925)</t>
  </si>
  <si>
    <t>UPV = Ulvilan Pesä-Veikot  (1957)</t>
  </si>
  <si>
    <t>SMJ = Seinäjoen Maila-Jussit  (1932),  kasvattajaseura</t>
  </si>
  <si>
    <t>11.</t>
  </si>
  <si>
    <t>KoU</t>
  </si>
  <si>
    <t>KoU = Koskenkorvan Urheilijat  (1945)</t>
  </si>
  <si>
    <t>8.</t>
  </si>
  <si>
    <t>YKV</t>
  </si>
  <si>
    <t>ykköspesis</t>
  </si>
  <si>
    <t>YKKÖSPESIS</t>
  </si>
  <si>
    <t>YKV = Ylistaron Kilpa-Veljet  (1945)</t>
  </si>
  <si>
    <t>7.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</si>
  <si>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</si>
  <si>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</si>
  <si>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</si>
  <si>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</si>
  <si>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</si>
  <si>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</si>
  <si>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</si>
  <si>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</si>
  <si>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</si>
  <si>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</si>
  <si>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</si>
  <si>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</si>
  <si>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</si>
  <si>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</si>
  <si>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</si>
  <si>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</si>
  <si>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Länsi</t>
  </si>
  <si>
    <t>Tero Lehtinen</t>
  </si>
  <si>
    <t>2420</t>
  </si>
  <si>
    <t>3v</t>
  </si>
  <si>
    <t>VM</t>
  </si>
  <si>
    <t>25.06. 2014  KoU - KaMa  1-2  (2-3, 11-1, 0-0, 1-2)</t>
  </si>
  <si>
    <t xml:space="preserve">  23 v   0 kk 14 pv</t>
  </si>
  <si>
    <t>MIEHET</t>
  </si>
  <si>
    <t>03.07. 2016  Kouvola</t>
  </si>
  <si>
    <t xml:space="preserve">  0-1  (2-2, 2-3)</t>
  </si>
  <si>
    <t>4085</t>
  </si>
  <si>
    <t>Ikä ensimmäisessä ottelussa</t>
  </si>
  <si>
    <t>jok</t>
  </si>
  <si>
    <t>Sami-Petteri Kivimäki</t>
  </si>
  <si>
    <t>25 v  0 kk  22 pv</t>
  </si>
  <si>
    <t>L+T</t>
  </si>
  <si>
    <t>6.</t>
  </si>
  <si>
    <t>JymyJussit</t>
  </si>
  <si>
    <t>JymyJussit = Seinäjoen JymyJussit  (2012)</t>
  </si>
  <si>
    <t>02.07. 2017  Imatra</t>
  </si>
  <si>
    <t>4/6</t>
  </si>
  <si>
    <t>3/4</t>
  </si>
  <si>
    <t>1/1</t>
  </si>
  <si>
    <t>0/1</t>
  </si>
  <si>
    <t xml:space="preserve">  2-1  (1-0, 1-2, 0-0, 1-0)</t>
  </si>
  <si>
    <t>ViVe</t>
  </si>
  <si>
    <t>2p</t>
  </si>
  <si>
    <t>3/8</t>
  </si>
  <si>
    <t>1/3</t>
  </si>
  <si>
    <t>2/5</t>
  </si>
  <si>
    <t>5029</t>
  </si>
  <si>
    <t>4/4</t>
  </si>
  <si>
    <t>7/14</t>
  </si>
  <si>
    <t>4/7</t>
  </si>
  <si>
    <t>3/6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</si>
  <si>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</si>
  <si>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</si>
  <si>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</si>
  <si>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</si>
  <si>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</si>
  <si>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</si>
  <si>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</si>
  <si>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</si>
  <si>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5.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</si>
  <si>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</si>
  <si>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</si>
  <si>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</si>
  <si>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</si>
  <si>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</si>
  <si>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</si>
  <si>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11.  ottelu  </t>
  </si>
  <si>
    <t xml:space="preserve">110.  ottelu    </t>
  </si>
  <si>
    <t>0-3  ViVe</t>
  </si>
  <si>
    <t>1-3  JoMa</t>
  </si>
  <si>
    <t>1-3  SoJy</t>
  </si>
  <si>
    <t xml:space="preserve">      Runkosarja TOP-30</t>
  </si>
  <si>
    <t>26.</t>
  </si>
  <si>
    <t>25.</t>
  </si>
  <si>
    <t>13.</t>
  </si>
  <si>
    <t>28.</t>
  </si>
  <si>
    <t>14.</t>
  </si>
  <si>
    <t>17.</t>
  </si>
  <si>
    <t>Ylempi loppusarja TOP-10</t>
  </si>
  <si>
    <t xml:space="preserve"> Paras kärkilyöntiprosentti  2016</t>
  </si>
  <si>
    <t>18.</t>
  </si>
  <si>
    <t>20.</t>
  </si>
  <si>
    <t>0-3  JoMa</t>
  </si>
  <si>
    <t>0/4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</si>
  <si>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</si>
  <si>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</si>
  <si>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</si>
  <si>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</si>
  <si>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</si>
  <si>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</si>
  <si>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</si>
  <si>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</si>
  <si>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87.</t>
  </si>
  <si>
    <t>15.</t>
  </si>
  <si>
    <t>0-3  KPL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</si>
  <si>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</si>
  <si>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</si>
  <si>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</si>
  <si>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</si>
  <si>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</si>
  <si>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</si>
  <si>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</si>
  <si>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1945 - 2010</t>
  </si>
  <si>
    <t>502.</t>
  </si>
  <si>
    <t>248.</t>
  </si>
  <si>
    <t xml:space="preserve"> 1945 - 2011</t>
  </si>
  <si>
    <t xml:space="preserve"> 1945 - 2012</t>
  </si>
  <si>
    <t>330.</t>
  </si>
  <si>
    <t xml:space="preserve"> 1945 - 2013</t>
  </si>
  <si>
    <t>247.</t>
  </si>
  <si>
    <t xml:space="preserve"> 1945 - 2014</t>
  </si>
  <si>
    <t>223.</t>
  </si>
  <si>
    <t>148.</t>
  </si>
  <si>
    <t xml:space="preserve"> 1945 - 2015</t>
  </si>
  <si>
    <t xml:space="preserve"> 1945 - 2016</t>
  </si>
  <si>
    <t xml:space="preserve"> Etenijätilasto</t>
  </si>
  <si>
    <t xml:space="preserve"> 1945 - 2018</t>
  </si>
  <si>
    <t xml:space="preserve"> Kärkilyöjätilasto</t>
  </si>
  <si>
    <t>235. ottelu</t>
  </si>
  <si>
    <t xml:space="preserve"> PLAY OFF,  KA / OTT</t>
  </si>
  <si>
    <t xml:space="preserve"> PLAY OFF, TASASATASET,  ka. / peli</t>
  </si>
  <si>
    <t xml:space="preserve"> 1979 - 2014</t>
  </si>
  <si>
    <t xml:space="preserve"> 1979 - 2015</t>
  </si>
  <si>
    <t xml:space="preserve"> 1979 - 2016</t>
  </si>
  <si>
    <t>113.</t>
  </si>
  <si>
    <t xml:space="preserve"> 1979 - 2018</t>
  </si>
  <si>
    <t xml:space="preserve"> 1945 - 2019</t>
  </si>
  <si>
    <t xml:space="preserve"> 1979 - 2019</t>
  </si>
  <si>
    <t>320.   13.05. 2018  KPL - JymyJussit  2-0</t>
  </si>
  <si>
    <t>26 v 11 kk   2 pv</t>
  </si>
  <si>
    <t>156.   02.08. 2017  JymyJussit - KPL  1-2</t>
  </si>
  <si>
    <t>196. ottelu</t>
  </si>
  <si>
    <t>160.   02.06. 2019  AA - JymyJussit  0-1</t>
  </si>
  <si>
    <t>1463.</t>
  </si>
  <si>
    <t>1119.</t>
  </si>
  <si>
    <t>894.</t>
  </si>
  <si>
    <t>704.</t>
  </si>
  <si>
    <t>586.</t>
  </si>
  <si>
    <t>483.</t>
  </si>
  <si>
    <t>397.</t>
  </si>
  <si>
    <t>323.</t>
  </si>
  <si>
    <t>251.</t>
  </si>
  <si>
    <t>900.</t>
  </si>
  <si>
    <t>752.</t>
  </si>
  <si>
    <t>583.</t>
  </si>
  <si>
    <t>480.</t>
  </si>
  <si>
    <t>394.</t>
  </si>
  <si>
    <t>311.</t>
  </si>
  <si>
    <t>211.</t>
  </si>
  <si>
    <t>162.</t>
  </si>
  <si>
    <t>1647.</t>
  </si>
  <si>
    <t>1497.</t>
  </si>
  <si>
    <t>1462.</t>
  </si>
  <si>
    <t>1365.</t>
  </si>
  <si>
    <t>1098.</t>
  </si>
  <si>
    <t>940.</t>
  </si>
  <si>
    <t>872.</t>
  </si>
  <si>
    <t>805.</t>
  </si>
  <si>
    <t>766.</t>
  </si>
  <si>
    <t>759.</t>
  </si>
  <si>
    <t>1526.</t>
  </si>
  <si>
    <t>1324.</t>
  </si>
  <si>
    <t>1077.</t>
  </si>
  <si>
    <t>716.</t>
  </si>
  <si>
    <t>542.</t>
  </si>
  <si>
    <t>342.</t>
  </si>
  <si>
    <t>208.</t>
  </si>
  <si>
    <t>155.</t>
  </si>
  <si>
    <t>1620.</t>
  </si>
  <si>
    <t>1442.</t>
  </si>
  <si>
    <t>1237.</t>
  </si>
  <si>
    <t>951.</t>
  </si>
  <si>
    <t>772.</t>
  </si>
  <si>
    <t>547.</t>
  </si>
  <si>
    <t>418.</t>
  </si>
  <si>
    <t>339.</t>
  </si>
  <si>
    <t>269.</t>
  </si>
  <si>
    <t>224.</t>
  </si>
  <si>
    <t>510.</t>
  </si>
  <si>
    <t>454.</t>
  </si>
  <si>
    <t>459.</t>
  </si>
  <si>
    <t>429.</t>
  </si>
  <si>
    <t>437.</t>
  </si>
  <si>
    <t>320.</t>
  </si>
  <si>
    <t>266.</t>
  </si>
  <si>
    <t>241.</t>
  </si>
  <si>
    <t>514.</t>
  </si>
  <si>
    <t>531.</t>
  </si>
  <si>
    <t>430.</t>
  </si>
  <si>
    <t>356.</t>
  </si>
  <si>
    <t>326.</t>
  </si>
  <si>
    <t>491.</t>
  </si>
  <si>
    <t>505.</t>
  </si>
  <si>
    <t>401.</t>
  </si>
  <si>
    <t>301.</t>
  </si>
  <si>
    <t>288.</t>
  </si>
  <si>
    <t>585.</t>
  </si>
  <si>
    <t>608.</t>
  </si>
  <si>
    <t>445.</t>
  </si>
  <si>
    <t>406.</t>
  </si>
  <si>
    <t>383.</t>
  </si>
  <si>
    <t>11.6.1991   Jalasjärvi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</si>
  <si>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</si>
  <si>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</si>
  <si>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</si>
  <si>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</si>
  <si>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</si>
  <si>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</si>
  <si>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</si>
  <si>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</si>
  <si>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</si>
  <si>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</si>
  <si>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</si>
  <si>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</si>
  <si>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</si>
  <si>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</si>
  <si>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</si>
  <si>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Koskenkorvan Urheilijat</t>
  </si>
  <si>
    <t>Seinäjoen JymyJussit</t>
  </si>
  <si>
    <t>Nurmon Jymy</t>
  </si>
  <si>
    <t>Ulvilan Pesä-Veikot</t>
  </si>
  <si>
    <t>174.   26.07. 2012  SoJy - NJ  2-0</t>
  </si>
  <si>
    <t>167.   29.07. 2018  JymyJussit - ViVe  0-2</t>
  </si>
  <si>
    <t>Manse PP = Manse PP Edustus  (2015)</t>
  </si>
  <si>
    <t>Manse PP</t>
  </si>
  <si>
    <t>19.</t>
  </si>
  <si>
    <t>0-1-0</t>
  </si>
  <si>
    <t>3.</t>
  </si>
  <si>
    <t>TOP-100     1945-2020</t>
  </si>
  <si>
    <t>75.</t>
  </si>
  <si>
    <t xml:space="preserve"> 1945 - 2020</t>
  </si>
  <si>
    <t>711.</t>
  </si>
  <si>
    <t>118.</t>
  </si>
  <si>
    <t>187.</t>
  </si>
  <si>
    <t>200.</t>
  </si>
  <si>
    <t xml:space="preserve"> 300</t>
  </si>
  <si>
    <t xml:space="preserve">  82.   21.07. 2020  JymyJussit - Manse PP  2-1</t>
  </si>
  <si>
    <t>247. ottelu</t>
  </si>
  <si>
    <t xml:space="preserve"> 1979 - 2020</t>
  </si>
  <si>
    <t>382 153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</si>
</sst>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165" fontId="3" fillId="8" borderId="4" xfId="1" applyNumberFormat="1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5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3" customWidth="1"/>
    <col min="3" max="3" width="6.140625" style="62" customWidth="1"/>
    <col min="4" max="4" width="11.8554687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4.7109375" style="62" customWidth="1"/>
    <col min="34" max="36" width="11.7109375" style="62" customWidth="1"/>
    <col min="37" max="37" width="0.7109375" style="62" customWidth="1"/>
    <col min="38" max="40" width="6.7109375" style="62" customWidth="1"/>
    <col min="41" max="43" width="5.7109375" style="62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39"/>
      <c r="B1" s="2" t="s">
        <v>35</v>
      </c>
      <c r="C1" s="3"/>
      <c r="D1" s="4"/>
      <c r="E1" s="5" t="s">
        <v>262</v>
      </c>
      <c r="F1" s="82"/>
      <c r="G1" s="82"/>
      <c r="H1" s="2"/>
      <c r="I1" s="2"/>
      <c r="J1" s="2"/>
      <c r="K1" s="3"/>
      <c r="L1" s="2"/>
      <c r="M1" s="3"/>
      <c r="N1" s="3"/>
      <c r="O1" s="2"/>
      <c r="P1" s="121"/>
      <c r="Q1" s="121"/>
      <c r="R1" s="121"/>
      <c r="S1" s="121"/>
      <c r="T1" s="121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142" customFormat="1" ht="15" customHeight="1" x14ac:dyDescent="0.25">
      <c r="A2" s="14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132</v>
      </c>
      <c r="Q2" s="13"/>
      <c r="R2" s="13"/>
      <c r="S2" s="16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139</v>
      </c>
      <c r="AC2" s="18"/>
      <c r="AD2" s="12"/>
      <c r="AE2" s="19"/>
      <c r="AF2" s="17"/>
      <c r="AG2" s="20" t="s">
        <v>112</v>
      </c>
      <c r="AH2" s="12"/>
      <c r="AI2" s="12"/>
      <c r="AJ2" s="13"/>
      <c r="AK2" s="17"/>
      <c r="AL2" s="20" t="s">
        <v>113</v>
      </c>
      <c r="AM2" s="18"/>
      <c r="AN2" s="12"/>
      <c r="AO2" s="141" t="s">
        <v>114</v>
      </c>
      <c r="AP2" s="12"/>
      <c r="AQ2" s="13"/>
      <c r="AR2" s="42"/>
    </row>
    <row r="3" spans="1:44" s="142" customFormat="1" ht="15" customHeight="1" x14ac:dyDescent="0.25">
      <c r="A3" s="14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92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92</v>
      </c>
      <c r="AE3" s="16" t="s">
        <v>17</v>
      </c>
      <c r="AF3" s="21"/>
      <c r="AG3" s="16" t="s">
        <v>115</v>
      </c>
      <c r="AH3" s="16" t="s">
        <v>116</v>
      </c>
      <c r="AI3" s="13" t="s">
        <v>117</v>
      </c>
      <c r="AJ3" s="16" t="s">
        <v>118</v>
      </c>
      <c r="AK3" s="21"/>
      <c r="AL3" s="16" t="s">
        <v>23</v>
      </c>
      <c r="AM3" s="16" t="s">
        <v>24</v>
      </c>
      <c r="AN3" s="13" t="s">
        <v>119</v>
      </c>
      <c r="AO3" s="13" t="s">
        <v>32</v>
      </c>
      <c r="AP3" s="15" t="s">
        <v>33</v>
      </c>
      <c r="AQ3" s="16" t="s">
        <v>34</v>
      </c>
      <c r="AR3" s="42"/>
    </row>
    <row r="4" spans="1:44" s="142" customFormat="1" ht="15" customHeight="1" x14ac:dyDescent="0.25">
      <c r="A4" s="140"/>
      <c r="B4" s="22">
        <v>2009</v>
      </c>
      <c r="C4" s="22" t="s">
        <v>46</v>
      </c>
      <c r="D4" s="23" t="s">
        <v>44</v>
      </c>
      <c r="E4" s="22"/>
      <c r="F4" s="24" t="s">
        <v>45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7"/>
      <c r="V4" s="27"/>
      <c r="W4" s="28"/>
      <c r="X4" s="27"/>
      <c r="Y4" s="27"/>
      <c r="Z4" s="33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7"/>
      <c r="AM4" s="26"/>
      <c r="AN4" s="30"/>
      <c r="AO4" s="28"/>
      <c r="AP4" s="31"/>
      <c r="AQ4" s="27"/>
      <c r="AR4" s="42"/>
    </row>
    <row r="5" spans="1:44" s="142" customFormat="1" ht="15" customHeight="1" x14ac:dyDescent="0.25">
      <c r="A5" s="140"/>
      <c r="B5" s="64">
        <v>2010</v>
      </c>
      <c r="C5" s="64" t="s">
        <v>36</v>
      </c>
      <c r="D5" s="65" t="s">
        <v>56</v>
      </c>
      <c r="E5" s="64"/>
      <c r="F5" s="66" t="s">
        <v>57</v>
      </c>
      <c r="G5" s="67"/>
      <c r="H5" s="68"/>
      <c r="I5" s="64"/>
      <c r="J5" s="64"/>
      <c r="K5" s="64"/>
      <c r="L5" s="64"/>
      <c r="M5" s="67"/>
      <c r="N5" s="69"/>
      <c r="O5" s="21"/>
      <c r="P5" s="16"/>
      <c r="Q5" s="16"/>
      <c r="R5" s="16"/>
      <c r="S5" s="16"/>
      <c r="T5" s="21"/>
      <c r="U5" s="27"/>
      <c r="V5" s="27"/>
      <c r="W5" s="28"/>
      <c r="X5" s="27"/>
      <c r="Y5" s="27"/>
      <c r="Z5" s="33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7"/>
      <c r="AM5" s="26"/>
      <c r="AN5" s="30"/>
      <c r="AO5" s="28"/>
      <c r="AP5" s="31"/>
      <c r="AQ5" s="27"/>
      <c r="AR5" s="42"/>
    </row>
    <row r="6" spans="1:44" s="142" customFormat="1" ht="15" customHeight="1" x14ac:dyDescent="0.25">
      <c r="A6" s="140"/>
      <c r="B6" s="27">
        <v>2010</v>
      </c>
      <c r="C6" s="27" t="s">
        <v>36</v>
      </c>
      <c r="D6" s="26" t="s">
        <v>37</v>
      </c>
      <c r="E6" s="27">
        <v>16</v>
      </c>
      <c r="F6" s="32">
        <v>0</v>
      </c>
      <c r="G6" s="32">
        <v>1</v>
      </c>
      <c r="H6" s="32">
        <v>3</v>
      </c>
      <c r="I6" s="32">
        <v>36</v>
      </c>
      <c r="J6" s="27">
        <v>11</v>
      </c>
      <c r="K6" s="27">
        <v>21</v>
      </c>
      <c r="L6" s="27">
        <v>3</v>
      </c>
      <c r="M6" s="31">
        <v>1</v>
      </c>
      <c r="N6" s="33">
        <v>0.44400000000000001</v>
      </c>
      <c r="O6" s="21">
        <f>PRODUCT(I6/N6)</f>
        <v>81.081081081081081</v>
      </c>
      <c r="P6" s="16"/>
      <c r="Q6" s="16"/>
      <c r="R6" s="16"/>
      <c r="S6" s="16"/>
      <c r="T6" s="21"/>
      <c r="U6" s="27"/>
      <c r="V6" s="27"/>
      <c r="W6" s="28"/>
      <c r="X6" s="27"/>
      <c r="Y6" s="27"/>
      <c r="Z6" s="33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7"/>
      <c r="AM6" s="26"/>
      <c r="AN6" s="30"/>
      <c r="AO6" s="28"/>
      <c r="AP6" s="31"/>
      <c r="AQ6" s="27"/>
      <c r="AR6" s="42"/>
    </row>
    <row r="7" spans="1:44" s="142" customFormat="1" ht="15" customHeight="1" x14ac:dyDescent="0.25">
      <c r="A7" s="140"/>
      <c r="B7" s="27">
        <v>2011</v>
      </c>
      <c r="C7" s="27" t="s">
        <v>46</v>
      </c>
      <c r="D7" s="26" t="s">
        <v>47</v>
      </c>
      <c r="E7" s="27">
        <v>23</v>
      </c>
      <c r="F7" s="32">
        <v>0</v>
      </c>
      <c r="G7" s="32">
        <v>2</v>
      </c>
      <c r="H7" s="32">
        <v>4</v>
      </c>
      <c r="I7" s="32">
        <v>50</v>
      </c>
      <c r="J7" s="27">
        <v>29</v>
      </c>
      <c r="K7" s="27">
        <v>10</v>
      </c>
      <c r="L7" s="27">
        <v>9</v>
      </c>
      <c r="M7" s="31">
        <v>2</v>
      </c>
      <c r="N7" s="33">
        <v>0.439</v>
      </c>
      <c r="O7" s="77">
        <f>PRODUCT(I7/N7)</f>
        <v>113.89521640091117</v>
      </c>
      <c r="P7" s="16"/>
      <c r="Q7" s="16"/>
      <c r="R7" s="16"/>
      <c r="S7" s="16"/>
      <c r="T7" s="21"/>
      <c r="U7" s="27"/>
      <c r="V7" s="27"/>
      <c r="W7" s="28"/>
      <c r="X7" s="27"/>
      <c r="Y7" s="27"/>
      <c r="Z7" s="33"/>
      <c r="AA7" s="21"/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7"/>
      <c r="AM7" s="26"/>
      <c r="AN7" s="30"/>
      <c r="AO7" s="28"/>
      <c r="AP7" s="31"/>
      <c r="AQ7" s="27"/>
      <c r="AR7" s="42"/>
    </row>
    <row r="8" spans="1:44" s="142" customFormat="1" ht="15" customHeight="1" x14ac:dyDescent="0.25">
      <c r="A8" s="140"/>
      <c r="B8" s="27">
        <v>2012</v>
      </c>
      <c r="C8" s="27" t="s">
        <v>52</v>
      </c>
      <c r="D8" s="26" t="s">
        <v>47</v>
      </c>
      <c r="E8" s="27">
        <v>26</v>
      </c>
      <c r="F8" s="32">
        <v>0</v>
      </c>
      <c r="G8" s="32">
        <v>1</v>
      </c>
      <c r="H8" s="32">
        <v>10</v>
      </c>
      <c r="I8" s="32">
        <v>92</v>
      </c>
      <c r="J8" s="27">
        <v>49</v>
      </c>
      <c r="K8" s="27">
        <v>34</v>
      </c>
      <c r="L8" s="27">
        <v>8</v>
      </c>
      <c r="M8" s="31">
        <v>1</v>
      </c>
      <c r="N8" s="33">
        <v>0.55800000000000005</v>
      </c>
      <c r="O8" s="77">
        <f>PRODUCT(I8/N8)</f>
        <v>164.87455197132616</v>
      </c>
      <c r="P8" s="16"/>
      <c r="Q8" s="16"/>
      <c r="R8" s="16"/>
      <c r="S8" s="16"/>
      <c r="T8" s="21"/>
      <c r="U8" s="27"/>
      <c r="V8" s="27"/>
      <c r="W8" s="28"/>
      <c r="X8" s="27"/>
      <c r="Y8" s="27"/>
      <c r="Z8" s="33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7"/>
      <c r="AM8" s="26"/>
      <c r="AN8" s="30"/>
      <c r="AO8" s="28"/>
      <c r="AP8" s="31"/>
      <c r="AQ8" s="27"/>
      <c r="AR8" s="42"/>
    </row>
    <row r="9" spans="1:44" s="142" customFormat="1" ht="15" customHeight="1" x14ac:dyDescent="0.25">
      <c r="A9" s="140"/>
      <c r="B9" s="27">
        <v>2013</v>
      </c>
      <c r="C9" s="27" t="s">
        <v>55</v>
      </c>
      <c r="D9" s="26" t="s">
        <v>53</v>
      </c>
      <c r="E9" s="27">
        <v>24</v>
      </c>
      <c r="F9" s="27">
        <v>0</v>
      </c>
      <c r="G9" s="27">
        <v>2</v>
      </c>
      <c r="H9" s="27">
        <v>25</v>
      </c>
      <c r="I9" s="27">
        <v>94</v>
      </c>
      <c r="J9" s="27">
        <v>48</v>
      </c>
      <c r="K9" s="27">
        <v>41</v>
      </c>
      <c r="L9" s="27">
        <v>3</v>
      </c>
      <c r="M9" s="31">
        <v>2</v>
      </c>
      <c r="N9" s="33">
        <v>0.56279999999999997</v>
      </c>
      <c r="O9" s="77">
        <f>PRODUCT(I9/N9)</f>
        <v>167.0220326936745</v>
      </c>
      <c r="P9" s="16"/>
      <c r="Q9" s="16" t="s">
        <v>133</v>
      </c>
      <c r="R9" s="16"/>
      <c r="S9" s="16"/>
      <c r="T9" s="21"/>
      <c r="U9" s="27"/>
      <c r="V9" s="28"/>
      <c r="W9" s="28"/>
      <c r="X9" s="27"/>
      <c r="Y9" s="27"/>
      <c r="Z9" s="33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7"/>
      <c r="AM9" s="26"/>
      <c r="AN9" s="30"/>
      <c r="AO9" s="28"/>
      <c r="AP9" s="31"/>
      <c r="AQ9" s="27"/>
      <c r="AR9" s="42"/>
    </row>
    <row r="10" spans="1:44" s="142" customFormat="1" ht="15" customHeight="1" x14ac:dyDescent="0.25">
      <c r="A10" s="140"/>
      <c r="B10" s="27">
        <v>2014</v>
      </c>
      <c r="C10" s="27" t="s">
        <v>60</v>
      </c>
      <c r="D10" s="26" t="s">
        <v>53</v>
      </c>
      <c r="E10" s="27">
        <v>26</v>
      </c>
      <c r="F10" s="27">
        <v>2</v>
      </c>
      <c r="G10" s="27">
        <v>5</v>
      </c>
      <c r="H10" s="27">
        <v>24</v>
      </c>
      <c r="I10" s="27">
        <v>106</v>
      </c>
      <c r="J10" s="27">
        <v>44</v>
      </c>
      <c r="K10" s="27">
        <v>52</v>
      </c>
      <c r="L10" s="27">
        <v>3</v>
      </c>
      <c r="M10" s="31">
        <v>7</v>
      </c>
      <c r="N10" s="33">
        <v>0.65400000000000003</v>
      </c>
      <c r="O10" s="77">
        <f>PRODUCT(I10/N10)</f>
        <v>162.07951070336389</v>
      </c>
      <c r="P10" s="16"/>
      <c r="Q10" s="16"/>
      <c r="R10" s="16"/>
      <c r="S10" s="16"/>
      <c r="T10" s="21"/>
      <c r="U10" s="27">
        <v>3</v>
      </c>
      <c r="V10" s="28">
        <v>0</v>
      </c>
      <c r="W10" s="28">
        <v>0</v>
      </c>
      <c r="X10" s="27">
        <v>2</v>
      </c>
      <c r="Y10" s="27">
        <v>14</v>
      </c>
      <c r="Z10" s="33">
        <v>0.66700000000000004</v>
      </c>
      <c r="AA10" s="21"/>
      <c r="AB10" s="16"/>
      <c r="AC10" s="16"/>
      <c r="AD10" s="16"/>
      <c r="AE10" s="16"/>
      <c r="AF10" s="21"/>
      <c r="AG10" s="26" t="s">
        <v>129</v>
      </c>
      <c r="AH10" s="26"/>
      <c r="AI10" s="26"/>
      <c r="AJ10" s="26"/>
      <c r="AK10" s="21"/>
      <c r="AL10" s="27"/>
      <c r="AM10" s="26"/>
      <c r="AN10" s="30"/>
      <c r="AO10" s="28"/>
      <c r="AP10" s="31"/>
      <c r="AQ10" s="27"/>
      <c r="AR10" s="42"/>
    </row>
    <row r="11" spans="1:44" s="142" customFormat="1" ht="15" customHeight="1" x14ac:dyDescent="0.25">
      <c r="A11" s="140"/>
      <c r="B11" s="27">
        <v>2015</v>
      </c>
      <c r="C11" s="27" t="s">
        <v>52</v>
      </c>
      <c r="D11" s="26" t="s">
        <v>53</v>
      </c>
      <c r="E11" s="27">
        <v>27</v>
      </c>
      <c r="F11" s="27">
        <v>4</v>
      </c>
      <c r="G11" s="27">
        <v>4</v>
      </c>
      <c r="H11" s="27">
        <v>44</v>
      </c>
      <c r="I11" s="27">
        <v>143</v>
      </c>
      <c r="J11" s="27">
        <v>41</v>
      </c>
      <c r="K11" s="27">
        <v>83</v>
      </c>
      <c r="L11" s="27">
        <v>11</v>
      </c>
      <c r="M11" s="31">
        <v>8</v>
      </c>
      <c r="N11" s="48">
        <v>0.67769999999999997</v>
      </c>
      <c r="O11" s="77">
        <v>211</v>
      </c>
      <c r="P11" s="16"/>
      <c r="Q11" s="16" t="s">
        <v>135</v>
      </c>
      <c r="R11" s="16" t="s">
        <v>134</v>
      </c>
      <c r="S11" s="16" t="s">
        <v>136</v>
      </c>
      <c r="T11" s="21"/>
      <c r="U11" s="27"/>
      <c r="V11" s="27"/>
      <c r="W11" s="28"/>
      <c r="X11" s="27"/>
      <c r="Y11" s="27"/>
      <c r="Z11" s="33"/>
      <c r="AA11" s="21"/>
      <c r="AB11" s="16"/>
      <c r="AC11" s="16"/>
      <c r="AD11" s="16"/>
      <c r="AE11" s="16"/>
      <c r="AF11" s="21"/>
      <c r="AG11" s="26"/>
      <c r="AH11" s="26"/>
      <c r="AI11" s="26"/>
      <c r="AJ11" s="26"/>
      <c r="AK11" s="21"/>
      <c r="AL11" s="27"/>
      <c r="AM11" s="26"/>
      <c r="AN11" s="30"/>
      <c r="AO11" s="28"/>
      <c r="AP11" s="31"/>
      <c r="AQ11" s="27"/>
      <c r="AR11" s="42"/>
    </row>
    <row r="12" spans="1:44" s="142" customFormat="1" ht="15" customHeight="1" x14ac:dyDescent="0.25">
      <c r="A12" s="140"/>
      <c r="B12" s="27">
        <v>2016</v>
      </c>
      <c r="C12" s="27" t="s">
        <v>93</v>
      </c>
      <c r="D12" s="26" t="s">
        <v>53</v>
      </c>
      <c r="E12" s="27">
        <v>27</v>
      </c>
      <c r="F12" s="27">
        <v>2</v>
      </c>
      <c r="G12" s="27">
        <v>3</v>
      </c>
      <c r="H12" s="27">
        <v>49</v>
      </c>
      <c r="I12" s="27">
        <v>160</v>
      </c>
      <c r="J12" s="27">
        <v>36</v>
      </c>
      <c r="K12" s="27">
        <v>102</v>
      </c>
      <c r="L12" s="27">
        <v>17</v>
      </c>
      <c r="M12" s="31">
        <v>5</v>
      </c>
      <c r="N12" s="33">
        <v>0.8</v>
      </c>
      <c r="O12" s="77">
        <v>200</v>
      </c>
      <c r="P12" s="16"/>
      <c r="Q12" s="16" t="s">
        <v>60</v>
      </c>
      <c r="R12" s="16"/>
      <c r="S12" s="16" t="s">
        <v>137</v>
      </c>
      <c r="T12" s="21"/>
      <c r="U12" s="27">
        <v>4</v>
      </c>
      <c r="V12" s="28">
        <v>0</v>
      </c>
      <c r="W12" s="28">
        <v>0</v>
      </c>
      <c r="X12" s="27">
        <v>4</v>
      </c>
      <c r="Y12" s="27">
        <v>17</v>
      </c>
      <c r="Z12" s="33">
        <v>0.58599999999999997</v>
      </c>
      <c r="AA12" s="21"/>
      <c r="AB12" s="16"/>
      <c r="AC12" s="16"/>
      <c r="AD12" s="16"/>
      <c r="AE12" s="16"/>
      <c r="AF12" s="21"/>
      <c r="AG12" s="26" t="s">
        <v>130</v>
      </c>
      <c r="AH12" s="26"/>
      <c r="AI12" s="26"/>
      <c r="AJ12" s="26"/>
      <c r="AK12" s="21"/>
      <c r="AL12" s="27">
        <v>1</v>
      </c>
      <c r="AM12" s="26"/>
      <c r="AN12" s="30"/>
      <c r="AO12" s="28"/>
      <c r="AP12" s="31"/>
      <c r="AQ12" s="27"/>
      <c r="AR12" s="42"/>
    </row>
    <row r="13" spans="1:44" s="142" customFormat="1" ht="15" customHeight="1" x14ac:dyDescent="0.25">
      <c r="A13" s="140"/>
      <c r="B13" s="27">
        <v>2017</v>
      </c>
      <c r="C13" s="27" t="s">
        <v>120</v>
      </c>
      <c r="D13" s="26" t="s">
        <v>94</v>
      </c>
      <c r="E13" s="27">
        <v>29</v>
      </c>
      <c r="F13" s="27">
        <v>2</v>
      </c>
      <c r="G13" s="27">
        <v>4</v>
      </c>
      <c r="H13" s="27">
        <v>42</v>
      </c>
      <c r="I13" s="27">
        <v>141</v>
      </c>
      <c r="J13" s="27">
        <v>34</v>
      </c>
      <c r="K13" s="27">
        <v>85</v>
      </c>
      <c r="L13" s="27">
        <v>16</v>
      </c>
      <c r="M13" s="31">
        <v>6</v>
      </c>
      <c r="N13" s="48">
        <v>0.58260000000000001</v>
      </c>
      <c r="O13" s="77">
        <v>242</v>
      </c>
      <c r="P13" s="16"/>
      <c r="Q13" s="16" t="s">
        <v>138</v>
      </c>
      <c r="R13" s="16"/>
      <c r="S13" s="16"/>
      <c r="T13" s="21"/>
      <c r="U13" s="27">
        <v>4</v>
      </c>
      <c r="V13" s="28">
        <v>0</v>
      </c>
      <c r="W13" s="28">
        <v>1</v>
      </c>
      <c r="X13" s="27">
        <v>4</v>
      </c>
      <c r="Y13" s="27">
        <v>17</v>
      </c>
      <c r="Z13" s="33">
        <v>0.54800000000000004</v>
      </c>
      <c r="AA13" s="21"/>
      <c r="AB13" s="16"/>
      <c r="AC13" s="16"/>
      <c r="AD13" s="16"/>
      <c r="AE13" s="16"/>
      <c r="AF13" s="21"/>
      <c r="AG13" s="26" t="s">
        <v>131</v>
      </c>
      <c r="AH13" s="26"/>
      <c r="AI13" s="26"/>
      <c r="AJ13" s="26"/>
      <c r="AK13" s="21"/>
      <c r="AL13" s="27">
        <v>1</v>
      </c>
      <c r="AM13" s="26"/>
      <c r="AN13" s="30"/>
      <c r="AO13" s="28"/>
      <c r="AP13" s="31"/>
      <c r="AQ13" s="27"/>
      <c r="AR13" s="42"/>
    </row>
    <row r="14" spans="1:44" s="142" customFormat="1" ht="15" customHeight="1" x14ac:dyDescent="0.25">
      <c r="A14" s="140"/>
      <c r="B14" s="27">
        <v>2018</v>
      </c>
      <c r="C14" s="27" t="s">
        <v>93</v>
      </c>
      <c r="D14" s="26" t="s">
        <v>94</v>
      </c>
      <c r="E14" s="27">
        <v>30</v>
      </c>
      <c r="F14" s="27">
        <v>1</v>
      </c>
      <c r="G14" s="27">
        <v>4</v>
      </c>
      <c r="H14" s="27">
        <v>43</v>
      </c>
      <c r="I14" s="27">
        <v>163</v>
      </c>
      <c r="J14" s="27">
        <v>36</v>
      </c>
      <c r="K14" s="27">
        <v>110</v>
      </c>
      <c r="L14" s="27">
        <v>12</v>
      </c>
      <c r="M14" s="31">
        <v>5</v>
      </c>
      <c r="N14" s="33">
        <v>0.66800000000000004</v>
      </c>
      <c r="O14" s="77">
        <v>244.01197604790417</v>
      </c>
      <c r="P14" s="16"/>
      <c r="Q14" s="16" t="s">
        <v>141</v>
      </c>
      <c r="R14" s="16"/>
      <c r="S14" s="16" t="s">
        <v>142</v>
      </c>
      <c r="T14" s="21"/>
      <c r="U14" s="27">
        <v>3</v>
      </c>
      <c r="V14" s="28">
        <v>1</v>
      </c>
      <c r="W14" s="28">
        <v>0</v>
      </c>
      <c r="X14" s="27">
        <v>2</v>
      </c>
      <c r="Y14" s="27">
        <v>16</v>
      </c>
      <c r="Z14" s="33">
        <v>0.61529999999999996</v>
      </c>
      <c r="AA14" s="21">
        <v>26</v>
      </c>
      <c r="AB14" s="16"/>
      <c r="AC14" s="16"/>
      <c r="AD14" s="16"/>
      <c r="AE14" s="16"/>
      <c r="AF14" s="21"/>
      <c r="AG14" s="26" t="s">
        <v>143</v>
      </c>
      <c r="AH14" s="26"/>
      <c r="AI14" s="26"/>
      <c r="AJ14" s="26"/>
      <c r="AK14" s="21"/>
      <c r="AL14" s="27"/>
      <c r="AM14" s="26"/>
      <c r="AN14" s="30"/>
      <c r="AO14" s="28"/>
      <c r="AP14" s="31"/>
      <c r="AQ14" s="27"/>
      <c r="AR14" s="42"/>
    </row>
    <row r="15" spans="1:44" s="142" customFormat="1" ht="15" customHeight="1" x14ac:dyDescent="0.25">
      <c r="A15" s="140"/>
      <c r="B15" s="27">
        <v>2019</v>
      </c>
      <c r="C15" s="27" t="s">
        <v>93</v>
      </c>
      <c r="D15" s="26" t="s">
        <v>94</v>
      </c>
      <c r="E15" s="27">
        <v>20</v>
      </c>
      <c r="F15" s="27">
        <v>2</v>
      </c>
      <c r="G15" s="27">
        <v>0</v>
      </c>
      <c r="H15" s="27">
        <v>44</v>
      </c>
      <c r="I15" s="27">
        <v>86</v>
      </c>
      <c r="J15" s="27">
        <v>31</v>
      </c>
      <c r="K15" s="27">
        <v>45</v>
      </c>
      <c r="L15" s="27">
        <v>8</v>
      </c>
      <c r="M15" s="31">
        <v>2</v>
      </c>
      <c r="N15" s="176">
        <v>0.54769999999999996</v>
      </c>
      <c r="O15" s="77">
        <v>157</v>
      </c>
      <c r="P15" s="16"/>
      <c r="Q15" s="16" t="s">
        <v>154</v>
      </c>
      <c r="R15" s="16"/>
      <c r="S15" s="16"/>
      <c r="T15" s="21"/>
      <c r="U15" s="27">
        <v>2</v>
      </c>
      <c r="V15" s="28">
        <v>0</v>
      </c>
      <c r="W15" s="28">
        <v>0</v>
      </c>
      <c r="X15" s="27">
        <v>1</v>
      </c>
      <c r="Y15" s="27">
        <v>6</v>
      </c>
      <c r="Z15" s="33">
        <v>0.5454</v>
      </c>
      <c r="AA15" s="21"/>
      <c r="AB15" s="16"/>
      <c r="AC15" s="16"/>
      <c r="AD15" s="16"/>
      <c r="AE15" s="16"/>
      <c r="AF15" s="21"/>
      <c r="AG15" s="26" t="s">
        <v>155</v>
      </c>
      <c r="AH15" s="26"/>
      <c r="AI15" s="26"/>
      <c r="AJ15" s="26"/>
      <c r="AK15" s="21"/>
      <c r="AL15" s="27"/>
      <c r="AM15" s="26"/>
      <c r="AN15" s="30"/>
      <c r="AO15" s="28"/>
      <c r="AP15" s="31"/>
      <c r="AQ15" s="27"/>
      <c r="AR15" s="42"/>
    </row>
    <row r="16" spans="1:44" s="142" customFormat="1" ht="15" customHeight="1" x14ac:dyDescent="0.25">
      <c r="A16" s="140"/>
      <c r="B16" s="27">
        <v>2020</v>
      </c>
      <c r="C16" s="27" t="s">
        <v>36</v>
      </c>
      <c r="D16" s="35" t="s">
        <v>285</v>
      </c>
      <c r="E16" s="27">
        <v>22</v>
      </c>
      <c r="F16" s="27">
        <v>2</v>
      </c>
      <c r="G16" s="27">
        <v>3</v>
      </c>
      <c r="H16" s="27">
        <v>29</v>
      </c>
      <c r="I16" s="27">
        <v>149</v>
      </c>
      <c r="J16" s="27">
        <v>32</v>
      </c>
      <c r="K16" s="27">
        <v>97</v>
      </c>
      <c r="L16" s="27">
        <v>15</v>
      </c>
      <c r="M16" s="27">
        <v>5</v>
      </c>
      <c r="N16" s="33">
        <v>0.75629999999999997</v>
      </c>
      <c r="O16" s="40">
        <v>197</v>
      </c>
      <c r="P16" s="102"/>
      <c r="Q16" s="16" t="s">
        <v>286</v>
      </c>
      <c r="R16" s="16"/>
      <c r="S16" s="27" t="s">
        <v>288</v>
      </c>
      <c r="T16" s="21"/>
      <c r="U16" s="27"/>
      <c r="V16" s="28"/>
      <c r="W16" s="28"/>
      <c r="X16" s="27"/>
      <c r="Y16" s="27"/>
      <c r="Z16" s="33"/>
      <c r="AA16" s="21"/>
      <c r="AB16" s="16"/>
      <c r="AC16" s="16"/>
      <c r="AD16" s="16"/>
      <c r="AE16" s="16"/>
      <c r="AF16" s="21"/>
      <c r="AG16" s="26"/>
      <c r="AH16" s="26"/>
      <c r="AI16" s="26"/>
      <c r="AJ16" s="26"/>
      <c r="AK16" s="21"/>
      <c r="AL16" s="27"/>
      <c r="AM16" s="26"/>
      <c r="AN16" s="30"/>
      <c r="AO16" s="28"/>
      <c r="AP16" s="31"/>
      <c r="AQ16" s="27"/>
      <c r="AR16" s="42"/>
    </row>
    <row r="17" spans="1:45" s="142" customFormat="1" ht="15" customHeight="1" x14ac:dyDescent="0.25">
      <c r="A17" s="143"/>
      <c r="B17" s="14" t="s">
        <v>7</v>
      </c>
      <c r="C17" s="15"/>
      <c r="D17" s="13"/>
      <c r="E17" s="16">
        <f>SUM(E4:E16)</f>
        <v>270</v>
      </c>
      <c r="F17" s="16">
        <f t="shared" ref="F17:M17" si="0">SUM(F4:F16)</f>
        <v>15</v>
      </c>
      <c r="G17" s="16">
        <f t="shared" si="0"/>
        <v>29</v>
      </c>
      <c r="H17" s="16">
        <f t="shared" si="0"/>
        <v>317</v>
      </c>
      <c r="I17" s="16">
        <f t="shared" si="0"/>
        <v>1220</v>
      </c>
      <c r="J17" s="16">
        <f t="shared" si="0"/>
        <v>391</v>
      </c>
      <c r="K17" s="16">
        <f t="shared" si="0"/>
        <v>680</v>
      </c>
      <c r="L17" s="16">
        <f t="shared" si="0"/>
        <v>105</v>
      </c>
      <c r="M17" s="15">
        <f t="shared" si="0"/>
        <v>44</v>
      </c>
      <c r="N17" s="34">
        <f>PRODUCT(I17/O17)</f>
        <v>0.62887752969033084</v>
      </c>
      <c r="O17" s="78">
        <f>SUM(O3:O16)</f>
        <v>1939.964368898261</v>
      </c>
      <c r="P17" s="102" t="s">
        <v>121</v>
      </c>
      <c r="Q17" s="102" t="s">
        <v>121</v>
      </c>
      <c r="R17" s="102" t="s">
        <v>121</v>
      </c>
      <c r="S17" s="102" t="s">
        <v>287</v>
      </c>
      <c r="T17" s="21"/>
      <c r="U17" s="15">
        <f t="shared" ref="U17:Y17" si="1">SUM(U4:U16)</f>
        <v>16</v>
      </c>
      <c r="V17" s="15">
        <f t="shared" si="1"/>
        <v>1</v>
      </c>
      <c r="W17" s="15">
        <f t="shared" si="1"/>
        <v>1</v>
      </c>
      <c r="X17" s="15">
        <f t="shared" si="1"/>
        <v>13</v>
      </c>
      <c r="Y17" s="15">
        <f t="shared" si="1"/>
        <v>70</v>
      </c>
      <c r="Z17" s="34">
        <f>PRODUCT(N23)</f>
        <v>0.59322033898305082</v>
      </c>
      <c r="AA17" s="78"/>
      <c r="AB17" s="102" t="s">
        <v>121</v>
      </c>
      <c r="AC17" s="102" t="s">
        <v>121</v>
      </c>
      <c r="AD17" s="102" t="s">
        <v>121</v>
      </c>
      <c r="AE17" s="102" t="s">
        <v>121</v>
      </c>
      <c r="AF17" s="21"/>
      <c r="AG17" s="102" t="s">
        <v>144</v>
      </c>
      <c r="AH17" s="102" t="s">
        <v>122</v>
      </c>
      <c r="AI17" s="102" t="s">
        <v>122</v>
      </c>
      <c r="AJ17" s="102" t="s">
        <v>122</v>
      </c>
      <c r="AK17" s="21"/>
      <c r="AL17" s="16">
        <f t="shared" ref="AL17:AQ17" si="2">SUM(AL4:AL16)</f>
        <v>2</v>
      </c>
      <c r="AM17" s="16">
        <f t="shared" si="2"/>
        <v>0</v>
      </c>
      <c r="AN17" s="16">
        <f t="shared" si="2"/>
        <v>0</v>
      </c>
      <c r="AO17" s="16">
        <f t="shared" si="2"/>
        <v>0</v>
      </c>
      <c r="AP17" s="16">
        <f t="shared" si="2"/>
        <v>0</v>
      </c>
      <c r="AQ17" s="16">
        <f t="shared" si="2"/>
        <v>0</v>
      </c>
      <c r="AR17" s="42"/>
    </row>
    <row r="18" spans="1:45" s="142" customFormat="1" ht="15" customHeight="1" x14ac:dyDescent="0.25">
      <c r="A18" s="143"/>
      <c r="B18" s="14" t="s">
        <v>289</v>
      </c>
      <c r="C18" s="15"/>
      <c r="D18" s="13"/>
      <c r="E18" s="15"/>
      <c r="F18" s="12"/>
      <c r="G18" s="12"/>
      <c r="H18" s="12" t="s">
        <v>290</v>
      </c>
      <c r="I18" s="12"/>
      <c r="J18" s="12"/>
      <c r="K18" s="12"/>
      <c r="L18" s="12"/>
      <c r="M18" s="12"/>
      <c r="N18" s="144"/>
      <c r="O18" s="21"/>
      <c r="P18" s="20"/>
      <c r="Q18" s="18"/>
      <c r="R18" s="145"/>
      <c r="S18" s="146"/>
      <c r="T18" s="21"/>
      <c r="U18" s="15"/>
      <c r="V18" s="12"/>
      <c r="W18" s="12"/>
      <c r="X18" s="12"/>
      <c r="Y18" s="12"/>
      <c r="Z18" s="13"/>
      <c r="AA18" s="21"/>
      <c r="AB18" s="147"/>
      <c r="AC18" s="148"/>
      <c r="AD18" s="145"/>
      <c r="AE18" s="146"/>
      <c r="AF18" s="21"/>
      <c r="AG18" s="149">
        <v>0</v>
      </c>
      <c r="AH18" s="149">
        <v>0</v>
      </c>
      <c r="AI18" s="149">
        <v>0</v>
      </c>
      <c r="AJ18" s="149">
        <v>0</v>
      </c>
      <c r="AK18" s="21"/>
      <c r="AL18" s="15"/>
      <c r="AM18" s="12"/>
      <c r="AN18" s="12"/>
      <c r="AO18" s="12"/>
      <c r="AP18" s="12"/>
      <c r="AQ18" s="13"/>
      <c r="AR18" s="42"/>
    </row>
    <row r="19" spans="1:45" ht="15" customHeight="1" x14ac:dyDescent="0.25">
      <c r="A19" s="140"/>
      <c r="B19" s="35" t="s">
        <v>2</v>
      </c>
      <c r="C19" s="31"/>
      <c r="D19" s="36">
        <f>SUM(F17:H17)+((I17-F17-G17)/3)+(E17/3)+(AL17*25)+(AM17*25)+(AN17*10)+(AO17*25)+(AP17*20)+(AQ17*15)</f>
        <v>893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7"/>
      <c r="P19" s="21"/>
      <c r="Q19" s="21"/>
      <c r="R19" s="21"/>
      <c r="S19" s="21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1"/>
      <c r="AG19" s="37"/>
      <c r="AH19" s="37"/>
      <c r="AI19" s="37"/>
      <c r="AJ19" s="37"/>
      <c r="AK19" s="21"/>
      <c r="AL19" s="37"/>
      <c r="AM19" s="37"/>
      <c r="AN19" s="37"/>
      <c r="AO19" s="37"/>
      <c r="AP19" s="37"/>
      <c r="AQ19" s="37"/>
      <c r="AR19" s="42"/>
    </row>
    <row r="20" spans="1:45" s="142" customFormat="1" ht="15" customHeight="1" x14ac:dyDescent="0.25">
      <c r="A20" s="140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40"/>
      <c r="P20" s="40"/>
      <c r="Q20" s="40"/>
      <c r="R20" s="40"/>
      <c r="S20" s="40"/>
      <c r="T20" s="40"/>
      <c r="U20" s="37"/>
      <c r="V20" s="41"/>
      <c r="W20" s="37"/>
      <c r="X20" s="37"/>
      <c r="Y20" s="37"/>
      <c r="Z20" s="37"/>
      <c r="AA20" s="37"/>
      <c r="AB20" s="37"/>
      <c r="AC20" s="37"/>
      <c r="AD20" s="37"/>
      <c r="AE20" s="37"/>
      <c r="AF20" s="21"/>
      <c r="AG20" s="37"/>
      <c r="AH20" s="37"/>
      <c r="AI20" s="37"/>
      <c r="AJ20" s="37"/>
      <c r="AK20" s="21"/>
      <c r="AL20" s="37"/>
      <c r="AM20" s="37"/>
      <c r="AN20" s="37"/>
      <c r="AO20" s="37"/>
      <c r="AP20" s="37"/>
      <c r="AQ20" s="37"/>
      <c r="AR20" s="42"/>
    </row>
    <row r="21" spans="1:45" ht="15" customHeight="1" x14ac:dyDescent="0.25">
      <c r="A21" s="140"/>
      <c r="B21" s="20" t="s">
        <v>25</v>
      </c>
      <c r="C21" s="43"/>
      <c r="D21" s="43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37"/>
      <c r="K21" s="16" t="s">
        <v>28</v>
      </c>
      <c r="L21" s="16" t="s">
        <v>29</v>
      </c>
      <c r="M21" s="16" t="s">
        <v>30</v>
      </c>
      <c r="N21" s="16" t="s">
        <v>22</v>
      </c>
      <c r="O21" s="21"/>
      <c r="P21" s="44" t="s">
        <v>31</v>
      </c>
      <c r="Q21" s="10"/>
      <c r="R21" s="10"/>
      <c r="S21" s="10"/>
      <c r="T21" s="45"/>
      <c r="U21" s="45"/>
      <c r="V21" s="45"/>
      <c r="W21" s="45"/>
      <c r="X21" s="45"/>
      <c r="Y21" s="10"/>
      <c r="Z21" s="10"/>
      <c r="AA21" s="10"/>
      <c r="AB21" s="45"/>
      <c r="AC21" s="45"/>
      <c r="AD21" s="10"/>
      <c r="AE21" s="46"/>
      <c r="AF21" s="21"/>
      <c r="AG21" s="44" t="s">
        <v>123</v>
      </c>
      <c r="AH21" s="10"/>
      <c r="AI21" s="45"/>
      <c r="AJ21" s="46"/>
      <c r="AK21" s="21"/>
      <c r="AL21" s="8" t="s">
        <v>124</v>
      </c>
      <c r="AM21" s="10"/>
      <c r="AN21" s="10"/>
      <c r="AO21" s="10"/>
      <c r="AP21" s="10"/>
      <c r="AQ21" s="46"/>
      <c r="AR21" s="42"/>
    </row>
    <row r="22" spans="1:45" ht="15" customHeight="1" x14ac:dyDescent="0.25">
      <c r="A22" s="140"/>
      <c r="B22" s="44" t="s">
        <v>13</v>
      </c>
      <c r="C22" s="10"/>
      <c r="D22" s="46"/>
      <c r="E22" s="27">
        <f>PRODUCT(E17)</f>
        <v>270</v>
      </c>
      <c r="F22" s="27">
        <f>PRODUCT(F17)</f>
        <v>15</v>
      </c>
      <c r="G22" s="27">
        <f>PRODUCT(G17)</f>
        <v>29</v>
      </c>
      <c r="H22" s="27">
        <f>PRODUCT(H17)</f>
        <v>317</v>
      </c>
      <c r="I22" s="27">
        <f>PRODUCT(I17)</f>
        <v>1220</v>
      </c>
      <c r="J22" s="37"/>
      <c r="K22" s="47">
        <f>PRODUCT((F22+G22)/E22)</f>
        <v>0.16296296296296298</v>
      </c>
      <c r="L22" s="47">
        <f>PRODUCT(H22/E22)</f>
        <v>1.174074074074074</v>
      </c>
      <c r="M22" s="47">
        <f>PRODUCT(I22/E22)</f>
        <v>4.5185185185185182</v>
      </c>
      <c r="N22" s="48">
        <f>PRODUCT(N17)</f>
        <v>0.62887752969033084</v>
      </c>
      <c r="O22" s="21">
        <f>PRODUCT(O17)</f>
        <v>1939.964368898261</v>
      </c>
      <c r="P22" s="161" t="s">
        <v>9</v>
      </c>
      <c r="Q22" s="177"/>
      <c r="R22" s="162" t="s">
        <v>38</v>
      </c>
      <c r="S22" s="162"/>
      <c r="T22" s="162"/>
      <c r="U22" s="162"/>
      <c r="V22" s="162"/>
      <c r="W22" s="162"/>
      <c r="X22" s="162"/>
      <c r="Y22" s="178"/>
      <c r="Z22" s="179"/>
      <c r="AA22" s="179" t="s">
        <v>11</v>
      </c>
      <c r="AB22" s="162"/>
      <c r="AC22" s="180" t="s">
        <v>41</v>
      </c>
      <c r="AD22" s="179"/>
      <c r="AE22" s="163"/>
      <c r="AF22" s="21"/>
      <c r="AG22" s="181"/>
      <c r="AH22" s="194"/>
      <c r="AI22" s="162"/>
      <c r="AJ22" s="163"/>
      <c r="AK22" s="21"/>
      <c r="AL22" s="161"/>
      <c r="AM22" s="178"/>
      <c r="AN22" s="162"/>
      <c r="AO22" s="162"/>
      <c r="AP22" s="162"/>
      <c r="AQ22" s="163"/>
      <c r="AR22" s="42"/>
    </row>
    <row r="23" spans="1:45" ht="15" customHeight="1" x14ac:dyDescent="0.25">
      <c r="A23" s="140"/>
      <c r="B23" s="49" t="s">
        <v>15</v>
      </c>
      <c r="C23" s="50"/>
      <c r="D23" s="51"/>
      <c r="E23" s="27">
        <f>PRODUCT(U17)</f>
        <v>16</v>
      </c>
      <c r="F23" s="27">
        <f t="shared" ref="F23:I23" si="3">PRODUCT(V17)</f>
        <v>1</v>
      </c>
      <c r="G23" s="27">
        <f t="shared" si="3"/>
        <v>1</v>
      </c>
      <c r="H23" s="27">
        <f t="shared" si="3"/>
        <v>13</v>
      </c>
      <c r="I23" s="27">
        <f t="shared" si="3"/>
        <v>70</v>
      </c>
      <c r="J23" s="37"/>
      <c r="K23" s="47">
        <f>PRODUCT((F23+G23)/E23)</f>
        <v>0.125</v>
      </c>
      <c r="L23" s="47">
        <f>PRODUCT(H23/E23)</f>
        <v>0.8125</v>
      </c>
      <c r="M23" s="47">
        <f>PRODUCT(I23/E23)</f>
        <v>4.375</v>
      </c>
      <c r="N23" s="48">
        <f>PRODUCT(I23/O23)</f>
        <v>0.59322033898305082</v>
      </c>
      <c r="O23" s="21">
        <v>118</v>
      </c>
      <c r="P23" s="181" t="s">
        <v>125</v>
      </c>
      <c r="Q23" s="182"/>
      <c r="R23" s="183" t="s">
        <v>39</v>
      </c>
      <c r="S23" s="183"/>
      <c r="T23" s="183"/>
      <c r="U23" s="183"/>
      <c r="V23" s="183"/>
      <c r="W23" s="183"/>
      <c r="X23" s="183"/>
      <c r="Y23" s="184"/>
      <c r="Z23" s="78"/>
      <c r="AA23" s="78" t="s">
        <v>27</v>
      </c>
      <c r="AB23" s="183"/>
      <c r="AC23" s="185" t="s">
        <v>42</v>
      </c>
      <c r="AD23" s="78"/>
      <c r="AE23" s="186"/>
      <c r="AF23" s="21"/>
      <c r="AG23" s="181"/>
      <c r="AH23" s="185"/>
      <c r="AI23" s="183"/>
      <c r="AJ23" s="186"/>
      <c r="AK23" s="21"/>
      <c r="AL23" s="181"/>
      <c r="AM23" s="184"/>
      <c r="AN23" s="183"/>
      <c r="AO23" s="183"/>
      <c r="AP23" s="183"/>
      <c r="AQ23" s="186"/>
      <c r="AR23" s="42"/>
    </row>
    <row r="24" spans="1:45" ht="15" customHeight="1" x14ac:dyDescent="0.25">
      <c r="A24" s="140"/>
      <c r="B24" s="52" t="s">
        <v>16</v>
      </c>
      <c r="C24" s="53"/>
      <c r="D24" s="54"/>
      <c r="E24" s="29">
        <v>12</v>
      </c>
      <c r="F24" s="29">
        <v>1</v>
      </c>
      <c r="G24" s="29">
        <v>1</v>
      </c>
      <c r="H24" s="29">
        <v>21</v>
      </c>
      <c r="I24" s="29">
        <v>61</v>
      </c>
      <c r="J24" s="37"/>
      <c r="K24" s="55">
        <v>1.6666666666666667</v>
      </c>
      <c r="L24" s="55">
        <v>0.5</v>
      </c>
      <c r="M24" s="55">
        <v>3.5</v>
      </c>
      <c r="N24" s="56">
        <f>PRODUCT(I24/O24)</f>
        <v>0.67777777777777781</v>
      </c>
      <c r="O24" s="21">
        <v>90</v>
      </c>
      <c r="P24" s="181" t="s">
        <v>126</v>
      </c>
      <c r="Q24" s="182"/>
      <c r="R24" s="183" t="s">
        <v>40</v>
      </c>
      <c r="S24" s="183"/>
      <c r="T24" s="183"/>
      <c r="U24" s="183"/>
      <c r="V24" s="183"/>
      <c r="W24" s="183"/>
      <c r="X24" s="183"/>
      <c r="Y24" s="184"/>
      <c r="Z24" s="78"/>
      <c r="AA24" s="78" t="s">
        <v>127</v>
      </c>
      <c r="AB24" s="183"/>
      <c r="AC24" s="185" t="s">
        <v>43</v>
      </c>
      <c r="AD24" s="78"/>
      <c r="AE24" s="186"/>
      <c r="AF24" s="21"/>
      <c r="AG24" s="195"/>
      <c r="AH24" s="185"/>
      <c r="AI24" s="183"/>
      <c r="AJ24" s="186"/>
      <c r="AK24" s="21"/>
      <c r="AL24" s="181"/>
      <c r="AM24" s="184"/>
      <c r="AN24" s="183"/>
      <c r="AO24" s="183"/>
      <c r="AP24" s="183"/>
      <c r="AQ24" s="186"/>
      <c r="AR24" s="42"/>
    </row>
    <row r="25" spans="1:45" ht="15" customHeight="1" x14ac:dyDescent="0.25">
      <c r="A25" s="140"/>
      <c r="B25" s="57" t="s">
        <v>26</v>
      </c>
      <c r="C25" s="58"/>
      <c r="D25" s="59"/>
      <c r="E25" s="16">
        <f>SUM(E22:E24)</f>
        <v>298</v>
      </c>
      <c r="F25" s="16">
        <f>SUM(F22:F24)</f>
        <v>17</v>
      </c>
      <c r="G25" s="16">
        <f>SUM(G22:G24)</f>
        <v>31</v>
      </c>
      <c r="H25" s="16">
        <f>SUM(H22:H24)</f>
        <v>351</v>
      </c>
      <c r="I25" s="16">
        <f>SUM(I22:I24)</f>
        <v>1351</v>
      </c>
      <c r="J25" s="37"/>
      <c r="K25" s="60">
        <f>PRODUCT((F25+G25)/E25)</f>
        <v>0.16107382550335569</v>
      </c>
      <c r="L25" s="60">
        <f>PRODUCT(H25/E25)</f>
        <v>1.1778523489932886</v>
      </c>
      <c r="M25" s="60">
        <f>PRODUCT(I25/E25)</f>
        <v>4.5335570469798654</v>
      </c>
      <c r="N25" s="34">
        <f>PRODUCT(I25/O25)</f>
        <v>0.62896760279732111</v>
      </c>
      <c r="O25" s="21">
        <f>SUM(O22:O24)</f>
        <v>2147.964368898261</v>
      </c>
      <c r="P25" s="187" t="s">
        <v>10</v>
      </c>
      <c r="Q25" s="188"/>
      <c r="R25" s="189" t="s">
        <v>82</v>
      </c>
      <c r="S25" s="189"/>
      <c r="T25" s="189"/>
      <c r="U25" s="189"/>
      <c r="V25" s="189"/>
      <c r="W25" s="189"/>
      <c r="X25" s="189"/>
      <c r="Y25" s="190"/>
      <c r="Z25" s="191"/>
      <c r="AA25" s="191" t="s">
        <v>128</v>
      </c>
      <c r="AB25" s="189"/>
      <c r="AC25" s="192" t="s">
        <v>83</v>
      </c>
      <c r="AD25" s="191"/>
      <c r="AE25" s="193"/>
      <c r="AF25" s="21"/>
      <c r="AG25" s="83"/>
      <c r="AH25" s="192"/>
      <c r="AI25" s="196"/>
      <c r="AJ25" s="193"/>
      <c r="AK25" s="21"/>
      <c r="AL25" s="187"/>
      <c r="AM25" s="190"/>
      <c r="AN25" s="189"/>
      <c r="AO25" s="189"/>
      <c r="AP25" s="189"/>
      <c r="AQ25" s="193"/>
      <c r="AR25" s="42"/>
    </row>
    <row r="26" spans="1:45" ht="15" customHeight="1" x14ac:dyDescent="0.25">
      <c r="A26" s="140"/>
      <c r="B26" s="39"/>
      <c r="C26" s="39"/>
      <c r="D26" s="39"/>
      <c r="E26" s="39"/>
      <c r="F26" s="39"/>
      <c r="G26" s="39"/>
      <c r="H26" s="39"/>
      <c r="I26" s="39"/>
      <c r="J26" s="37"/>
      <c r="K26" s="39"/>
      <c r="L26" s="39"/>
      <c r="M26" s="39"/>
      <c r="N26" s="38"/>
      <c r="O26" s="21">
        <f>SUM(O23:O25)</f>
        <v>2355.964368898261</v>
      </c>
      <c r="P26" s="37"/>
      <c r="Q26" s="41"/>
      <c r="R26" s="37"/>
      <c r="S26" s="37"/>
      <c r="T26" s="21"/>
      <c r="U26" s="21"/>
      <c r="V26" s="41"/>
      <c r="W26" s="37"/>
      <c r="X26" s="37"/>
      <c r="Y26" s="21"/>
      <c r="Z26" s="21"/>
      <c r="AA26" s="21"/>
      <c r="AB26" s="21"/>
      <c r="AC26" s="37"/>
      <c r="AD26" s="21"/>
      <c r="AE26" s="21"/>
      <c r="AF26" s="21"/>
      <c r="AG26" s="21"/>
      <c r="AH26" s="61"/>
      <c r="AI26" s="37"/>
      <c r="AJ26" s="37"/>
      <c r="AK26" s="21"/>
      <c r="AL26" s="37"/>
      <c r="AM26" s="37"/>
      <c r="AN26" s="37"/>
      <c r="AO26" s="37"/>
      <c r="AP26" s="37"/>
      <c r="AQ26" s="37"/>
      <c r="AR26" s="42"/>
    </row>
    <row r="27" spans="1:45" ht="15" customHeight="1" x14ac:dyDescent="0.25">
      <c r="A27" s="140"/>
      <c r="B27" s="44" t="s">
        <v>140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50"/>
      <c r="O27" s="9"/>
      <c r="P27" s="10"/>
      <c r="Q27" s="10"/>
      <c r="R27" s="10"/>
      <c r="S27" s="10"/>
      <c r="T27" s="9"/>
      <c r="U27" s="9"/>
      <c r="V27" s="10"/>
      <c r="W27" s="10"/>
      <c r="X27" s="10"/>
      <c r="Y27" s="9"/>
      <c r="Z27" s="9"/>
      <c r="AA27" s="9"/>
      <c r="AB27" s="9"/>
      <c r="AC27" s="10"/>
      <c r="AD27" s="9"/>
      <c r="AE27" s="9"/>
      <c r="AF27" s="9"/>
      <c r="AG27" s="9"/>
      <c r="AH27" s="151"/>
      <c r="AI27" s="10"/>
      <c r="AJ27" s="10"/>
      <c r="AK27" s="9"/>
      <c r="AL27" s="10"/>
      <c r="AM27" s="10"/>
      <c r="AN27" s="10"/>
      <c r="AO27" s="10"/>
      <c r="AP27" s="10"/>
      <c r="AQ27" s="46"/>
      <c r="AR27" s="42"/>
    </row>
    <row r="28" spans="1:45" ht="15" customHeight="1" x14ac:dyDescent="0.25">
      <c r="A28" s="140"/>
      <c r="B28" s="41"/>
      <c r="C28" s="41"/>
      <c r="D28" s="41"/>
      <c r="E28" s="41"/>
      <c r="F28" s="41"/>
      <c r="G28" s="41"/>
      <c r="H28" s="41"/>
      <c r="I28" s="41"/>
      <c r="J28" s="37"/>
      <c r="K28" s="41"/>
      <c r="L28" s="41"/>
      <c r="M28" s="41"/>
      <c r="N28" s="38"/>
      <c r="O28" s="21"/>
      <c r="P28" s="37"/>
      <c r="Q28" s="41"/>
      <c r="R28" s="37"/>
      <c r="S28" s="37"/>
      <c r="T28" s="21"/>
      <c r="U28" s="21"/>
      <c r="V28" s="41"/>
      <c r="W28" s="37"/>
      <c r="X28" s="37"/>
      <c r="Y28" s="21"/>
      <c r="Z28" s="21"/>
      <c r="AA28" s="21"/>
      <c r="AB28" s="21"/>
      <c r="AC28" s="37"/>
      <c r="AD28" s="21"/>
      <c r="AE28" s="21"/>
      <c r="AF28" s="21"/>
      <c r="AG28" s="21"/>
      <c r="AH28" s="61"/>
      <c r="AI28" s="37"/>
      <c r="AJ28" s="37"/>
      <c r="AK28" s="21"/>
      <c r="AL28" s="37"/>
      <c r="AM28" s="37"/>
      <c r="AN28" s="37"/>
      <c r="AO28" s="37"/>
      <c r="AP28" s="37"/>
      <c r="AQ28" s="37"/>
      <c r="AR28" s="42"/>
    </row>
    <row r="29" spans="1:45" ht="15" customHeight="1" x14ac:dyDescent="0.2">
      <c r="A29" s="140"/>
      <c r="B29" s="37" t="s">
        <v>48</v>
      </c>
      <c r="C29" s="37"/>
      <c r="D29" s="37" t="s">
        <v>51</v>
      </c>
      <c r="E29" s="37"/>
      <c r="F29" s="37"/>
      <c r="G29" s="37"/>
      <c r="H29" s="37"/>
      <c r="I29" s="37"/>
      <c r="J29" s="37"/>
      <c r="K29" s="37"/>
      <c r="L29" s="37"/>
      <c r="M29" s="37" t="s">
        <v>59</v>
      </c>
      <c r="N29" s="37"/>
      <c r="O29" s="37"/>
      <c r="P29" s="37"/>
      <c r="Q29" s="37"/>
      <c r="R29" s="37"/>
      <c r="S29" s="37"/>
      <c r="T29" s="37"/>
      <c r="U29" s="37" t="s">
        <v>50</v>
      </c>
      <c r="V29" s="37"/>
      <c r="W29" s="37"/>
      <c r="X29" s="37"/>
      <c r="Y29" s="37"/>
      <c r="Z29" s="37"/>
      <c r="AA29" s="37"/>
      <c r="AB29" s="37" t="s">
        <v>49</v>
      </c>
      <c r="AC29" s="37"/>
      <c r="AD29" s="37"/>
      <c r="AE29" s="37"/>
      <c r="AF29" s="37"/>
      <c r="AG29" s="37" t="s">
        <v>54</v>
      </c>
      <c r="AH29" s="37"/>
      <c r="AI29" s="37"/>
      <c r="AJ29" s="37" t="s">
        <v>95</v>
      </c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ht="15" customHeight="1" x14ac:dyDescent="0.2">
      <c r="A30" s="140"/>
      <c r="B30" s="37"/>
      <c r="C30" s="37"/>
      <c r="D30" s="93" t="s">
        <v>284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</row>
    <row r="31" spans="1:45" ht="15" customHeight="1" x14ac:dyDescent="0.2">
      <c r="A31" s="140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</row>
    <row r="32" spans="1:45" ht="14.25" x14ac:dyDescent="0.2">
      <c r="A32" s="140"/>
      <c r="B32" s="197" t="s">
        <v>156</v>
      </c>
      <c r="C32" s="70"/>
      <c r="D32" s="70"/>
      <c r="E32" s="70"/>
      <c r="F32" s="70" t="s">
        <v>157</v>
      </c>
      <c r="G32" s="70" t="s">
        <v>3</v>
      </c>
      <c r="H32" s="70" t="s">
        <v>5</v>
      </c>
      <c r="I32" s="70" t="s">
        <v>6</v>
      </c>
      <c r="J32" s="70" t="s">
        <v>158</v>
      </c>
      <c r="K32" s="198" t="s">
        <v>17</v>
      </c>
      <c r="L32" s="37"/>
      <c r="M32" s="199" t="s">
        <v>159</v>
      </c>
      <c r="N32" s="71"/>
      <c r="O32" s="71"/>
      <c r="P32" s="70" t="s">
        <v>3</v>
      </c>
      <c r="Q32" s="70" t="s">
        <v>5</v>
      </c>
      <c r="R32" s="70" t="s">
        <v>6</v>
      </c>
      <c r="S32" s="70" t="s">
        <v>158</v>
      </c>
      <c r="T32" s="71"/>
      <c r="U32" s="198" t="s">
        <v>17</v>
      </c>
      <c r="V32" s="37"/>
      <c r="W32" s="199" t="s">
        <v>160</v>
      </c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200"/>
      <c r="AI32" s="201" t="s">
        <v>263</v>
      </c>
      <c r="AJ32" s="202"/>
      <c r="AK32" s="202"/>
      <c r="AL32" s="221" t="s">
        <v>3</v>
      </c>
      <c r="AM32" s="221" t="s">
        <v>5</v>
      </c>
      <c r="AN32" s="221" t="s">
        <v>6</v>
      </c>
      <c r="AO32" s="71"/>
      <c r="AP32" s="70" t="s">
        <v>264</v>
      </c>
      <c r="AQ32" s="110"/>
      <c r="AR32" s="21"/>
      <c r="AS32" s="21"/>
    </row>
    <row r="33" spans="1:45" ht="15" customHeight="1" x14ac:dyDescent="0.2">
      <c r="A33" s="140"/>
      <c r="B33" s="203">
        <v>2010</v>
      </c>
      <c r="C33" s="78" t="s">
        <v>36</v>
      </c>
      <c r="D33" s="183" t="s">
        <v>37</v>
      </c>
      <c r="E33" s="78"/>
      <c r="F33" s="78">
        <v>19</v>
      </c>
      <c r="G33" s="78">
        <v>16</v>
      </c>
      <c r="H33" s="204">
        <f t="shared" ref="H33:H40" si="4">PRODUCT((F6+G6)/E6)</f>
        <v>6.25E-2</v>
      </c>
      <c r="I33" s="204">
        <f t="shared" ref="I33:I40" si="5">PRODUCT(H6/E6)</f>
        <v>0.1875</v>
      </c>
      <c r="J33" s="204">
        <f t="shared" ref="J33:J40" si="6">PRODUCT(F6+G6+H6)/E6</f>
        <v>0.25</v>
      </c>
      <c r="K33" s="205">
        <f t="shared" ref="K33:K40" si="7">PRODUCT(I6/E6)</f>
        <v>2.25</v>
      </c>
      <c r="L33" s="41"/>
      <c r="M33" s="195" t="s">
        <v>163</v>
      </c>
      <c r="N33" s="78"/>
      <c r="O33" s="78">
        <v>20</v>
      </c>
      <c r="P33" s="206" t="s">
        <v>194</v>
      </c>
      <c r="Q33" s="206" t="s">
        <v>211</v>
      </c>
      <c r="R33" s="206" t="s">
        <v>221</v>
      </c>
      <c r="S33" s="206" t="s">
        <v>229</v>
      </c>
      <c r="T33" s="204"/>
      <c r="U33" s="205" t="s">
        <v>203</v>
      </c>
      <c r="V33" s="41"/>
      <c r="W33" s="195" t="s">
        <v>161</v>
      </c>
      <c r="X33" s="185"/>
      <c r="Y33" s="183"/>
      <c r="Z33" s="183"/>
      <c r="AA33" s="183"/>
      <c r="AB33" s="183"/>
      <c r="AC33" s="183"/>
      <c r="AD33" s="183"/>
      <c r="AE33" s="183"/>
      <c r="AF33" s="183"/>
      <c r="AG33" s="184"/>
      <c r="AH33" s="208"/>
      <c r="AI33" s="183" t="s">
        <v>278</v>
      </c>
      <c r="AJ33" s="183"/>
      <c r="AK33" s="183"/>
      <c r="AL33" s="184">
        <v>104</v>
      </c>
      <c r="AM33" s="184">
        <v>22</v>
      </c>
      <c r="AN33" s="184">
        <v>142</v>
      </c>
      <c r="AO33" s="183"/>
      <c r="AP33" s="222">
        <f>PRODUCT(AL33/AL48)</f>
        <v>0.38518518518518519</v>
      </c>
      <c r="AQ33" s="186"/>
      <c r="AR33" s="21"/>
      <c r="AS33" s="21"/>
    </row>
    <row r="34" spans="1:45" ht="15" customHeight="1" x14ac:dyDescent="0.2">
      <c r="A34" s="140"/>
      <c r="B34" s="203">
        <v>2011</v>
      </c>
      <c r="C34" s="78" t="s">
        <v>46</v>
      </c>
      <c r="D34" s="183" t="s">
        <v>47</v>
      </c>
      <c r="E34" s="78"/>
      <c r="F34" s="78">
        <v>20</v>
      </c>
      <c r="G34" s="78">
        <v>23</v>
      </c>
      <c r="H34" s="204">
        <f t="shared" si="4"/>
        <v>8.6956521739130432E-2</v>
      </c>
      <c r="I34" s="204">
        <f t="shared" si="5"/>
        <v>0.17391304347826086</v>
      </c>
      <c r="J34" s="204">
        <f t="shared" si="6"/>
        <v>0.2608695652173913</v>
      </c>
      <c r="K34" s="205">
        <f t="shared" si="7"/>
        <v>2.1739130434782608</v>
      </c>
      <c r="L34" s="41"/>
      <c r="M34" s="195" t="s">
        <v>166</v>
      </c>
      <c r="N34" s="78"/>
      <c r="O34" s="78">
        <v>20</v>
      </c>
      <c r="P34" s="206" t="s">
        <v>195</v>
      </c>
      <c r="Q34" s="206" t="s">
        <v>212</v>
      </c>
      <c r="R34" s="206" t="s">
        <v>222</v>
      </c>
      <c r="S34" s="206" t="s">
        <v>230</v>
      </c>
      <c r="T34" s="204"/>
      <c r="U34" s="205" t="s">
        <v>204</v>
      </c>
      <c r="V34" s="41"/>
      <c r="W34" s="209" t="s">
        <v>162</v>
      </c>
      <c r="X34" s="185"/>
      <c r="Y34" s="185" t="s">
        <v>189</v>
      </c>
      <c r="Z34" s="210"/>
      <c r="AA34" s="210"/>
      <c r="AB34" s="210"/>
      <c r="AC34" s="210"/>
      <c r="AD34" s="210"/>
      <c r="AE34" s="210"/>
      <c r="AF34" s="210"/>
      <c r="AG34" s="211" t="s">
        <v>190</v>
      </c>
      <c r="AH34" s="186"/>
      <c r="AI34" s="183" t="s">
        <v>265</v>
      </c>
      <c r="AJ34" s="183"/>
      <c r="AK34" s="183"/>
      <c r="AL34" s="184"/>
      <c r="AM34" s="223">
        <f>PRODUCT(AM33/AL33)</f>
        <v>0.21153846153846154</v>
      </c>
      <c r="AN34" s="223">
        <f>PRODUCT(AN33/AL33)</f>
        <v>1.3653846153846154</v>
      </c>
      <c r="AO34" s="183"/>
      <c r="AP34" s="183"/>
      <c r="AQ34" s="186"/>
      <c r="AR34" s="21"/>
      <c r="AS34" s="21"/>
    </row>
    <row r="35" spans="1:45" ht="15" customHeight="1" x14ac:dyDescent="0.2">
      <c r="A35" s="140"/>
      <c r="B35" s="203">
        <v>2012</v>
      </c>
      <c r="C35" s="78" t="s">
        <v>52</v>
      </c>
      <c r="D35" s="183" t="s">
        <v>47</v>
      </c>
      <c r="E35" s="78"/>
      <c r="F35" s="78">
        <v>21</v>
      </c>
      <c r="G35" s="78">
        <v>26</v>
      </c>
      <c r="H35" s="204">
        <f t="shared" si="4"/>
        <v>3.8461538461538464E-2</v>
      </c>
      <c r="I35" s="204">
        <f t="shared" si="5"/>
        <v>0.38461538461538464</v>
      </c>
      <c r="J35" s="204">
        <f t="shared" si="6"/>
        <v>0.42307692307692307</v>
      </c>
      <c r="K35" s="205">
        <f t="shared" si="7"/>
        <v>3.5384615384615383</v>
      </c>
      <c r="L35" s="41"/>
      <c r="M35" s="195" t="s">
        <v>167</v>
      </c>
      <c r="N35" s="78"/>
      <c r="O35" s="78">
        <v>21</v>
      </c>
      <c r="P35" s="206" t="s">
        <v>196</v>
      </c>
      <c r="Q35" s="206" t="s">
        <v>213</v>
      </c>
      <c r="R35" s="206" t="s">
        <v>223</v>
      </c>
      <c r="S35" s="206" t="s">
        <v>231</v>
      </c>
      <c r="T35" s="204"/>
      <c r="U35" s="205" t="s">
        <v>205</v>
      </c>
      <c r="V35" s="41"/>
      <c r="W35" s="209"/>
      <c r="X35" s="185"/>
      <c r="Y35" s="185"/>
      <c r="Z35" s="183"/>
      <c r="AA35" s="183"/>
      <c r="AB35" s="183"/>
      <c r="AC35" s="185"/>
      <c r="AD35" s="183"/>
      <c r="AE35" s="183"/>
      <c r="AF35" s="183"/>
      <c r="AG35" s="185"/>
      <c r="AH35" s="186"/>
      <c r="AI35" s="183"/>
      <c r="AJ35" s="183"/>
      <c r="AK35" s="183"/>
      <c r="AL35" s="184"/>
      <c r="AM35" s="184"/>
      <c r="AN35" s="184"/>
      <c r="AO35" s="183"/>
      <c r="AP35" s="183"/>
      <c r="AQ35" s="186"/>
      <c r="AR35" s="21"/>
      <c r="AS35" s="21"/>
    </row>
    <row r="36" spans="1:45" ht="15" customHeight="1" x14ac:dyDescent="0.2">
      <c r="A36" s="140"/>
      <c r="B36" s="203">
        <v>2013</v>
      </c>
      <c r="C36" s="78" t="s">
        <v>55</v>
      </c>
      <c r="D36" s="183" t="s">
        <v>53</v>
      </c>
      <c r="E36" s="78"/>
      <c r="F36" s="78">
        <v>22</v>
      </c>
      <c r="G36" s="78">
        <v>24</v>
      </c>
      <c r="H36" s="204">
        <f t="shared" si="4"/>
        <v>8.3333333333333329E-2</v>
      </c>
      <c r="I36" s="204">
        <f t="shared" si="5"/>
        <v>1.0416666666666667</v>
      </c>
      <c r="J36" s="204">
        <f t="shared" si="6"/>
        <v>1.125</v>
      </c>
      <c r="K36" s="205">
        <f t="shared" si="7"/>
        <v>3.9166666666666665</v>
      </c>
      <c r="L36" s="41"/>
      <c r="M36" s="195" t="s">
        <v>169</v>
      </c>
      <c r="N36" s="78"/>
      <c r="O36" s="78"/>
      <c r="P36" s="206" t="s">
        <v>197</v>
      </c>
      <c r="Q36" s="206" t="s">
        <v>214</v>
      </c>
      <c r="R36" s="206" t="s">
        <v>224</v>
      </c>
      <c r="S36" s="206" t="s">
        <v>232</v>
      </c>
      <c r="T36" s="204"/>
      <c r="U36" s="205" t="s">
        <v>206</v>
      </c>
      <c r="V36" s="41"/>
      <c r="W36" s="209" t="s">
        <v>176</v>
      </c>
      <c r="X36" s="185"/>
      <c r="Y36" s="185"/>
      <c r="Z36" s="183"/>
      <c r="AA36" s="183"/>
      <c r="AB36" s="183"/>
      <c r="AC36" s="185"/>
      <c r="AD36" s="183"/>
      <c r="AE36" s="183"/>
      <c r="AF36" s="183"/>
      <c r="AG36" s="185"/>
      <c r="AH36" s="186"/>
      <c r="AI36" s="181" t="s">
        <v>279</v>
      </c>
      <c r="AJ36" s="183"/>
      <c r="AK36" s="183"/>
      <c r="AL36" s="184">
        <v>79</v>
      </c>
      <c r="AM36" s="184">
        <v>13</v>
      </c>
      <c r="AN36" s="184">
        <v>129</v>
      </c>
      <c r="AO36" s="183"/>
      <c r="AP36" s="222">
        <f>PRODUCT(AL36/AL48)</f>
        <v>0.29259259259259257</v>
      </c>
      <c r="AQ36" s="186"/>
      <c r="AR36" s="21"/>
      <c r="AS36" s="21"/>
    </row>
    <row r="37" spans="1:45" ht="15" customHeight="1" x14ac:dyDescent="0.2">
      <c r="A37" s="140"/>
      <c r="B37" s="203">
        <v>2014</v>
      </c>
      <c r="C37" s="78" t="s">
        <v>60</v>
      </c>
      <c r="D37" s="183" t="s">
        <v>53</v>
      </c>
      <c r="E37" s="78"/>
      <c r="F37" s="78">
        <v>23</v>
      </c>
      <c r="G37" s="78">
        <v>26</v>
      </c>
      <c r="H37" s="204">
        <f t="shared" si="4"/>
        <v>0.26923076923076922</v>
      </c>
      <c r="I37" s="204">
        <f t="shared" si="5"/>
        <v>0.92307692307692313</v>
      </c>
      <c r="J37" s="204">
        <f t="shared" si="6"/>
        <v>1.1923076923076923</v>
      </c>
      <c r="K37" s="205">
        <f t="shared" si="7"/>
        <v>4.0769230769230766</v>
      </c>
      <c r="L37" s="41"/>
      <c r="M37" s="195" t="s">
        <v>171</v>
      </c>
      <c r="N37" s="78"/>
      <c r="O37" s="78"/>
      <c r="P37" s="206" t="s">
        <v>198</v>
      </c>
      <c r="Q37" s="206" t="s">
        <v>215</v>
      </c>
      <c r="R37" s="206" t="s">
        <v>225</v>
      </c>
      <c r="S37" s="206" t="s">
        <v>233</v>
      </c>
      <c r="T37" s="204"/>
      <c r="U37" s="205" t="s">
        <v>207</v>
      </c>
      <c r="V37" s="41"/>
      <c r="W37" s="209" t="s">
        <v>162</v>
      </c>
      <c r="X37" s="183"/>
      <c r="Y37" s="211" t="s">
        <v>191</v>
      </c>
      <c r="Z37" s="210"/>
      <c r="AA37" s="210"/>
      <c r="AB37" s="210"/>
      <c r="AC37" s="210"/>
      <c r="AD37" s="210"/>
      <c r="AE37" s="210"/>
      <c r="AF37" s="210"/>
      <c r="AG37" s="211" t="s">
        <v>192</v>
      </c>
      <c r="AH37" s="205">
        <v>1.0204081632653061</v>
      </c>
      <c r="AI37" s="183" t="s">
        <v>265</v>
      </c>
      <c r="AJ37" s="183"/>
      <c r="AK37" s="183"/>
      <c r="AL37" s="184"/>
      <c r="AM37" s="223">
        <f>PRODUCT(AM36/AL36)</f>
        <v>0.16455696202531644</v>
      </c>
      <c r="AN37" s="223">
        <f>PRODUCT(AN36/AL36)</f>
        <v>1.6329113924050633</v>
      </c>
      <c r="AO37" s="183"/>
      <c r="AP37" s="183"/>
      <c r="AQ37" s="186"/>
      <c r="AR37" s="21"/>
      <c r="AS37" s="21"/>
    </row>
    <row r="38" spans="1:45" ht="15" customHeight="1" x14ac:dyDescent="0.2">
      <c r="A38" s="140"/>
      <c r="B38" s="203">
        <v>2015</v>
      </c>
      <c r="C38" s="78" t="s">
        <v>52</v>
      </c>
      <c r="D38" s="183" t="s">
        <v>53</v>
      </c>
      <c r="E38" s="78"/>
      <c r="F38" s="78">
        <v>24</v>
      </c>
      <c r="G38" s="78">
        <v>27</v>
      </c>
      <c r="H38" s="212">
        <f t="shared" si="4"/>
        <v>0.29629629629629628</v>
      </c>
      <c r="I38" s="204">
        <f t="shared" si="5"/>
        <v>1.6296296296296295</v>
      </c>
      <c r="J38" s="204">
        <f t="shared" si="6"/>
        <v>1.9259259259259258</v>
      </c>
      <c r="K38" s="205">
        <f t="shared" si="7"/>
        <v>5.2962962962962967</v>
      </c>
      <c r="L38" s="41"/>
      <c r="M38" s="195" t="s">
        <v>174</v>
      </c>
      <c r="N38" s="78"/>
      <c r="O38" s="78"/>
      <c r="P38" s="206" t="s">
        <v>199</v>
      </c>
      <c r="Q38" s="206" t="s">
        <v>216</v>
      </c>
      <c r="R38" s="206" t="s">
        <v>226</v>
      </c>
      <c r="S38" s="206" t="s">
        <v>234</v>
      </c>
      <c r="T38" s="204"/>
      <c r="U38" s="205" t="s">
        <v>208</v>
      </c>
      <c r="V38" s="41"/>
      <c r="W38" s="209" t="s">
        <v>296</v>
      </c>
      <c r="X38" s="183"/>
      <c r="Y38" s="211" t="s">
        <v>297</v>
      </c>
      <c r="Z38" s="210"/>
      <c r="AA38" s="210"/>
      <c r="AB38" s="210"/>
      <c r="AC38" s="210"/>
      <c r="AD38" s="210"/>
      <c r="AE38" s="210"/>
      <c r="AF38" s="210"/>
      <c r="AG38" s="211" t="s">
        <v>298</v>
      </c>
      <c r="AH38" s="205">
        <v>1.21</v>
      </c>
      <c r="AI38" s="183"/>
      <c r="AJ38" s="183"/>
      <c r="AK38" s="183"/>
      <c r="AL38" s="184"/>
      <c r="AM38" s="184"/>
      <c r="AN38" s="184"/>
      <c r="AO38" s="183"/>
      <c r="AP38" s="183"/>
      <c r="AQ38" s="186"/>
      <c r="AR38" s="21"/>
      <c r="AS38" s="21"/>
    </row>
    <row r="39" spans="1:45" ht="15" customHeight="1" x14ac:dyDescent="0.2">
      <c r="A39" s="140"/>
      <c r="B39" s="203">
        <v>2016</v>
      </c>
      <c r="C39" s="78" t="s">
        <v>93</v>
      </c>
      <c r="D39" s="183" t="s">
        <v>53</v>
      </c>
      <c r="E39" s="78"/>
      <c r="F39" s="78">
        <v>25</v>
      </c>
      <c r="G39" s="78">
        <v>27</v>
      </c>
      <c r="H39" s="204">
        <f t="shared" si="4"/>
        <v>0.18518518518518517</v>
      </c>
      <c r="I39" s="204">
        <f t="shared" si="5"/>
        <v>1.8148148148148149</v>
      </c>
      <c r="J39" s="204">
        <f t="shared" si="6"/>
        <v>2</v>
      </c>
      <c r="K39" s="205">
        <f t="shared" si="7"/>
        <v>5.9259259259259256</v>
      </c>
      <c r="L39" s="41"/>
      <c r="M39" s="195" t="s">
        <v>175</v>
      </c>
      <c r="N39" s="78"/>
      <c r="O39" s="78"/>
      <c r="P39" s="206" t="s">
        <v>200</v>
      </c>
      <c r="Q39" s="206" t="s">
        <v>217</v>
      </c>
      <c r="R39" s="206" t="s">
        <v>227</v>
      </c>
      <c r="S39" s="206" t="s">
        <v>235</v>
      </c>
      <c r="T39" s="204"/>
      <c r="U39" s="205" t="s">
        <v>170</v>
      </c>
      <c r="V39" s="41"/>
      <c r="W39" s="209"/>
      <c r="X39" s="185"/>
      <c r="Y39" s="185"/>
      <c r="Z39" s="183"/>
      <c r="AA39" s="183"/>
      <c r="AB39" s="183"/>
      <c r="AC39" s="185"/>
      <c r="AD39" s="183"/>
      <c r="AE39" s="183"/>
      <c r="AF39" s="183"/>
      <c r="AG39" s="185"/>
      <c r="AH39" s="186"/>
      <c r="AI39" s="181" t="s">
        <v>280</v>
      </c>
      <c r="AJ39" s="183"/>
      <c r="AK39" s="183"/>
      <c r="AL39" s="184">
        <v>49</v>
      </c>
      <c r="AM39" s="184">
        <v>3</v>
      </c>
      <c r="AN39" s="184">
        <v>14</v>
      </c>
      <c r="AO39" s="183"/>
      <c r="AP39" s="222">
        <f>PRODUCT(AL39/AL48)</f>
        <v>0.18148148148148149</v>
      </c>
      <c r="AQ39" s="186"/>
      <c r="AR39" s="21"/>
      <c r="AS39" s="21"/>
    </row>
    <row r="40" spans="1:45" ht="15" customHeight="1" x14ac:dyDescent="0.2">
      <c r="A40" s="140"/>
      <c r="B40" s="203">
        <v>2017</v>
      </c>
      <c r="C40" s="78" t="s">
        <v>120</v>
      </c>
      <c r="D40" s="183" t="s">
        <v>94</v>
      </c>
      <c r="E40" s="78"/>
      <c r="F40" s="78">
        <v>26</v>
      </c>
      <c r="G40" s="78">
        <v>29</v>
      </c>
      <c r="H40" s="204">
        <f t="shared" si="4"/>
        <v>0.20689655172413793</v>
      </c>
      <c r="I40" s="204">
        <f t="shared" si="5"/>
        <v>1.4482758620689655</v>
      </c>
      <c r="J40" s="204">
        <f t="shared" si="6"/>
        <v>1.6551724137931034</v>
      </c>
      <c r="K40" s="205">
        <f t="shared" si="7"/>
        <v>4.8620689655172411</v>
      </c>
      <c r="L40" s="41"/>
      <c r="M40" s="195" t="s">
        <v>175</v>
      </c>
      <c r="N40" s="78"/>
      <c r="O40" s="78"/>
      <c r="P40" s="206" t="s">
        <v>201</v>
      </c>
      <c r="Q40" s="206" t="s">
        <v>218</v>
      </c>
      <c r="R40" s="206" t="s">
        <v>228</v>
      </c>
      <c r="S40" s="206" t="s">
        <v>236</v>
      </c>
      <c r="T40" s="204"/>
      <c r="U40" s="205" t="s">
        <v>209</v>
      </c>
      <c r="V40" s="41"/>
      <c r="W40" s="195" t="s">
        <v>178</v>
      </c>
      <c r="X40" s="185"/>
      <c r="Y40" s="185"/>
      <c r="Z40" s="183"/>
      <c r="AA40" s="183"/>
      <c r="AB40" s="183"/>
      <c r="AC40" s="185"/>
      <c r="AD40" s="183"/>
      <c r="AE40" s="183"/>
      <c r="AF40" s="183"/>
      <c r="AG40" s="185"/>
      <c r="AH40" s="186"/>
      <c r="AI40" s="183" t="s">
        <v>265</v>
      </c>
      <c r="AJ40" s="183"/>
      <c r="AK40" s="183"/>
      <c r="AL40" s="184"/>
      <c r="AM40" s="223">
        <f>PRODUCT(AM39/AL39)</f>
        <v>6.1224489795918366E-2</v>
      </c>
      <c r="AN40" s="223">
        <f>PRODUCT(AN39/AL39)</f>
        <v>0.2857142857142857</v>
      </c>
      <c r="AO40" s="183"/>
      <c r="AP40" s="183"/>
      <c r="AQ40" s="186"/>
      <c r="AR40" s="21"/>
      <c r="AS40" s="21"/>
    </row>
    <row r="41" spans="1:45" ht="15" customHeight="1" x14ac:dyDescent="0.2">
      <c r="A41" s="140"/>
      <c r="B41" s="203">
        <v>2018</v>
      </c>
      <c r="C41" s="78" t="s">
        <v>93</v>
      </c>
      <c r="D41" s="183" t="s">
        <v>94</v>
      </c>
      <c r="E41" s="78"/>
      <c r="F41" s="78">
        <v>27</v>
      </c>
      <c r="G41" s="78">
        <v>30</v>
      </c>
      <c r="H41" s="204">
        <f t="shared" ref="H41:H43" si="8">PRODUCT((F14+G14)/E14)</f>
        <v>0.16666666666666666</v>
      </c>
      <c r="I41" s="204">
        <f t="shared" ref="I41:I43" si="9">PRODUCT(H14/E14)</f>
        <v>1.4333333333333333</v>
      </c>
      <c r="J41" s="204">
        <f t="shared" ref="J41:J43" si="10">PRODUCT(F14+G14+H14)/E14</f>
        <v>1.6</v>
      </c>
      <c r="K41" s="205">
        <f t="shared" ref="K41:K43" si="11">PRODUCT(I14/E14)</f>
        <v>5.4333333333333336</v>
      </c>
      <c r="L41" s="41"/>
      <c r="M41" s="195" t="s">
        <v>177</v>
      </c>
      <c r="N41" s="78"/>
      <c r="O41" s="78"/>
      <c r="P41" s="206" t="s">
        <v>202</v>
      </c>
      <c r="Q41" s="206" t="s">
        <v>219</v>
      </c>
      <c r="R41" s="206" t="s">
        <v>185</v>
      </c>
      <c r="S41" s="206" t="s">
        <v>237</v>
      </c>
      <c r="T41" s="204"/>
      <c r="U41" s="205" t="s">
        <v>210</v>
      </c>
      <c r="V41" s="41"/>
      <c r="W41" s="203">
        <v>1000</v>
      </c>
      <c r="X41" s="185"/>
      <c r="Y41" s="210" t="s">
        <v>193</v>
      </c>
      <c r="Z41" s="210"/>
      <c r="AA41" s="210"/>
      <c r="AB41" s="210"/>
      <c r="AC41" s="210"/>
      <c r="AD41" s="210"/>
      <c r="AE41" s="210"/>
      <c r="AF41" s="210"/>
      <c r="AG41" s="210" t="s">
        <v>179</v>
      </c>
      <c r="AH41" s="205">
        <v>4.2553191489361701</v>
      </c>
      <c r="AI41" s="183"/>
      <c r="AJ41" s="183"/>
      <c r="AK41" s="183"/>
      <c r="AL41" s="183"/>
      <c r="AM41" s="183"/>
      <c r="AN41" s="183"/>
      <c r="AO41" s="183"/>
      <c r="AP41" s="183"/>
      <c r="AQ41" s="186"/>
      <c r="AR41" s="21"/>
      <c r="AS41" s="21"/>
    </row>
    <row r="42" spans="1:45" ht="15" customHeight="1" x14ac:dyDescent="0.2">
      <c r="A42" s="140"/>
      <c r="B42" s="203">
        <v>2019</v>
      </c>
      <c r="C42" s="78" t="s">
        <v>93</v>
      </c>
      <c r="D42" s="183" t="s">
        <v>94</v>
      </c>
      <c r="E42" s="78"/>
      <c r="F42" s="78">
        <v>28</v>
      </c>
      <c r="G42" s="78">
        <v>20</v>
      </c>
      <c r="H42" s="204">
        <f t="shared" si="8"/>
        <v>0.1</v>
      </c>
      <c r="I42" s="212">
        <f t="shared" si="9"/>
        <v>2.2000000000000002</v>
      </c>
      <c r="J42" s="212">
        <f t="shared" si="10"/>
        <v>2.2999999999999998</v>
      </c>
      <c r="K42" s="205">
        <f t="shared" si="11"/>
        <v>4.3</v>
      </c>
      <c r="L42" s="41"/>
      <c r="M42" s="195" t="s">
        <v>187</v>
      </c>
      <c r="N42" s="78"/>
      <c r="O42" s="78"/>
      <c r="P42" s="206" t="s">
        <v>172</v>
      </c>
      <c r="Q42" s="206" t="s">
        <v>220</v>
      </c>
      <c r="R42" s="206" t="s">
        <v>153</v>
      </c>
      <c r="S42" s="206" t="s">
        <v>238</v>
      </c>
      <c r="T42" s="204"/>
      <c r="U42" s="205" t="s">
        <v>173</v>
      </c>
      <c r="V42" s="41"/>
      <c r="W42" s="209"/>
      <c r="X42" s="185"/>
      <c r="Y42" s="185"/>
      <c r="Z42" s="183"/>
      <c r="AA42" s="183"/>
      <c r="AB42" s="183"/>
      <c r="AC42" s="185"/>
      <c r="AD42" s="183"/>
      <c r="AE42" s="183"/>
      <c r="AF42" s="183"/>
      <c r="AG42" s="185"/>
      <c r="AH42" s="186"/>
      <c r="AI42" s="181" t="s">
        <v>281</v>
      </c>
      <c r="AJ42" s="183"/>
      <c r="AK42" s="183"/>
      <c r="AL42" s="184">
        <v>16</v>
      </c>
      <c r="AM42" s="184">
        <v>1</v>
      </c>
      <c r="AN42" s="184">
        <v>3</v>
      </c>
      <c r="AO42" s="183"/>
      <c r="AP42" s="222">
        <f>PRODUCT(AL42/AL48)</f>
        <v>5.9259259259259262E-2</v>
      </c>
      <c r="AQ42" s="186"/>
      <c r="AR42" s="21"/>
      <c r="AS42" s="21"/>
    </row>
    <row r="43" spans="1:45" ht="15" customHeight="1" x14ac:dyDescent="0.2">
      <c r="A43" s="140"/>
      <c r="B43" s="203">
        <v>2020</v>
      </c>
      <c r="C43" s="78" t="s">
        <v>36</v>
      </c>
      <c r="D43" s="183" t="s">
        <v>285</v>
      </c>
      <c r="E43" s="78"/>
      <c r="F43" s="78">
        <v>29</v>
      </c>
      <c r="G43" s="78">
        <v>22</v>
      </c>
      <c r="H43" s="204">
        <f t="shared" si="8"/>
        <v>0.22727272727272727</v>
      </c>
      <c r="I43" s="78">
        <f t="shared" si="9"/>
        <v>1.3181818181818181</v>
      </c>
      <c r="J43" s="78">
        <f t="shared" si="10"/>
        <v>1.5454545454545454</v>
      </c>
      <c r="K43" s="213">
        <f t="shared" si="11"/>
        <v>6.7727272727272725</v>
      </c>
      <c r="L43" s="41"/>
      <c r="M43" s="195" t="s">
        <v>291</v>
      </c>
      <c r="N43" s="78"/>
      <c r="O43" s="78"/>
      <c r="P43" s="107" t="s">
        <v>294</v>
      </c>
      <c r="Q43" s="107" t="s">
        <v>292</v>
      </c>
      <c r="R43" s="212" t="s">
        <v>290</v>
      </c>
      <c r="S43" s="107" t="s">
        <v>295</v>
      </c>
      <c r="T43" s="107"/>
      <c r="U43" s="213" t="s">
        <v>293</v>
      </c>
      <c r="V43" s="41"/>
      <c r="W43" s="209"/>
      <c r="X43" s="185"/>
      <c r="Y43" s="185"/>
      <c r="Z43" s="183"/>
      <c r="AA43" s="183"/>
      <c r="AB43" s="183"/>
      <c r="AC43" s="185"/>
      <c r="AD43" s="183"/>
      <c r="AE43" s="183"/>
      <c r="AF43" s="183"/>
      <c r="AG43" s="185"/>
      <c r="AH43" s="186"/>
      <c r="AI43" s="183" t="s">
        <v>265</v>
      </c>
      <c r="AJ43" s="183"/>
      <c r="AK43" s="183"/>
      <c r="AL43" s="184"/>
      <c r="AM43" s="223">
        <f>PRODUCT(AM42/AL42)</f>
        <v>6.25E-2</v>
      </c>
      <c r="AN43" s="223">
        <f>PRODUCT(AN42/AL42)</f>
        <v>0.1875</v>
      </c>
      <c r="AO43" s="183"/>
      <c r="AP43" s="183"/>
      <c r="AQ43" s="186"/>
      <c r="AR43" s="21"/>
      <c r="AS43" s="21"/>
    </row>
    <row r="44" spans="1:45" ht="15" customHeight="1" x14ac:dyDescent="0.2">
      <c r="A44" s="140"/>
      <c r="B44" s="203"/>
      <c r="C44" s="78"/>
      <c r="D44" s="183"/>
      <c r="E44" s="78"/>
      <c r="F44" s="78"/>
      <c r="G44" s="78"/>
      <c r="H44" s="204"/>
      <c r="I44" s="78"/>
      <c r="J44" s="78"/>
      <c r="K44" s="205"/>
      <c r="L44" s="41"/>
      <c r="M44" s="195"/>
      <c r="N44" s="78"/>
      <c r="O44" s="78"/>
      <c r="P44" s="78"/>
      <c r="Q44" s="78"/>
      <c r="R44" s="204"/>
      <c r="S44" s="78"/>
      <c r="T44" s="78"/>
      <c r="U44" s="205"/>
      <c r="V44" s="41"/>
      <c r="W44" s="209"/>
      <c r="X44" s="185"/>
      <c r="Y44" s="185"/>
      <c r="Z44" s="183"/>
      <c r="AA44" s="183"/>
      <c r="AB44" s="183"/>
      <c r="AC44" s="185"/>
      <c r="AD44" s="183"/>
      <c r="AE44" s="183"/>
      <c r="AF44" s="183"/>
      <c r="AG44" s="185"/>
      <c r="AH44" s="186"/>
      <c r="AI44" s="183"/>
      <c r="AJ44" s="183"/>
      <c r="AK44" s="183"/>
      <c r="AL44" s="183"/>
      <c r="AM44" s="183"/>
      <c r="AN44" s="183"/>
      <c r="AO44" s="183"/>
      <c r="AP44" s="183"/>
      <c r="AQ44" s="186"/>
      <c r="AR44" s="21"/>
      <c r="AS44" s="21"/>
    </row>
    <row r="45" spans="1:45" ht="15" customHeight="1" x14ac:dyDescent="0.2">
      <c r="A45" s="140"/>
      <c r="B45" s="197" t="s">
        <v>271</v>
      </c>
      <c r="C45" s="70"/>
      <c r="D45" s="71"/>
      <c r="E45" s="70"/>
      <c r="F45" s="70"/>
      <c r="G45" s="70"/>
      <c r="H45" s="226"/>
      <c r="I45" s="226"/>
      <c r="J45" s="226"/>
      <c r="K45" s="227"/>
      <c r="L45" s="41"/>
      <c r="M45" s="197" t="s">
        <v>272</v>
      </c>
      <c r="N45" s="70"/>
      <c r="O45" s="71"/>
      <c r="P45" s="70"/>
      <c r="Q45" s="70"/>
      <c r="R45" s="70"/>
      <c r="S45" s="226"/>
      <c r="T45" s="226"/>
      <c r="U45" s="227"/>
      <c r="V45" s="41"/>
      <c r="W45" s="209"/>
      <c r="X45" s="185"/>
      <c r="Y45" s="185"/>
      <c r="Z45" s="183"/>
      <c r="AA45" s="183"/>
      <c r="AB45" s="183"/>
      <c r="AC45" s="185"/>
      <c r="AD45" s="183"/>
      <c r="AE45" s="183"/>
      <c r="AF45" s="183"/>
      <c r="AG45" s="185"/>
      <c r="AH45" s="186"/>
      <c r="AI45" s="181" t="s">
        <v>285</v>
      </c>
      <c r="AJ45" s="183"/>
      <c r="AK45" s="183"/>
      <c r="AL45" s="184">
        <v>22</v>
      </c>
      <c r="AM45" s="184">
        <v>5</v>
      </c>
      <c r="AN45" s="184">
        <v>29</v>
      </c>
      <c r="AO45" s="183"/>
      <c r="AP45" s="222">
        <f>PRODUCT(AL45/AL48)</f>
        <v>8.1481481481481488E-2</v>
      </c>
      <c r="AQ45" s="186"/>
      <c r="AR45" s="21"/>
      <c r="AS45" s="21"/>
    </row>
    <row r="46" spans="1:45" ht="15" customHeight="1" x14ac:dyDescent="0.2">
      <c r="A46" s="140"/>
      <c r="B46" s="195">
        <v>4237</v>
      </c>
      <c r="C46" s="185" t="s">
        <v>283</v>
      </c>
      <c r="D46" s="183"/>
      <c r="E46" s="78"/>
      <c r="F46" s="78"/>
      <c r="G46" s="78"/>
      <c r="H46" s="204"/>
      <c r="I46" s="204"/>
      <c r="J46" s="204"/>
      <c r="K46" s="205"/>
      <c r="L46" s="41"/>
      <c r="M46" s="195"/>
      <c r="N46" s="210"/>
      <c r="O46" s="78"/>
      <c r="P46" s="78"/>
      <c r="Q46" s="78"/>
      <c r="R46" s="78"/>
      <c r="S46" s="78"/>
      <c r="T46" s="204"/>
      <c r="U46" s="205"/>
      <c r="V46" s="41"/>
      <c r="W46" s="209"/>
      <c r="X46" s="185"/>
      <c r="Y46" s="185"/>
      <c r="Z46" s="183"/>
      <c r="AA46" s="183"/>
      <c r="AB46" s="183"/>
      <c r="AC46" s="185"/>
      <c r="AD46" s="183"/>
      <c r="AE46" s="183"/>
      <c r="AF46" s="183"/>
      <c r="AG46" s="185"/>
      <c r="AH46" s="186"/>
      <c r="AI46" s="183" t="s">
        <v>265</v>
      </c>
      <c r="AJ46" s="183"/>
      <c r="AK46" s="183"/>
      <c r="AL46" s="184"/>
      <c r="AM46" s="223">
        <f>PRODUCT(AM45/AL45)</f>
        <v>0.22727272727272727</v>
      </c>
      <c r="AN46" s="223">
        <f>PRODUCT(AN45/AL45)</f>
        <v>1.3181818181818181</v>
      </c>
      <c r="AO46" s="183"/>
      <c r="AP46" s="183"/>
      <c r="AQ46" s="186"/>
      <c r="AR46" s="21"/>
      <c r="AS46" s="21"/>
    </row>
    <row r="47" spans="1:45" ht="15" customHeight="1" x14ac:dyDescent="0.2">
      <c r="A47" s="140"/>
      <c r="B47" s="203"/>
      <c r="C47" s="78"/>
      <c r="D47" s="183"/>
      <c r="E47" s="78"/>
      <c r="F47" s="78"/>
      <c r="G47" s="78"/>
      <c r="H47" s="204"/>
      <c r="I47" s="204"/>
      <c r="J47" s="204"/>
      <c r="K47" s="205"/>
      <c r="L47" s="41"/>
      <c r="M47" s="195"/>
      <c r="N47" s="185"/>
      <c r="O47" s="78"/>
      <c r="P47" s="78"/>
      <c r="Q47" s="78"/>
      <c r="R47" s="78"/>
      <c r="S47" s="78"/>
      <c r="T47" s="204"/>
      <c r="U47" s="205"/>
      <c r="V47" s="41"/>
      <c r="W47" s="209"/>
      <c r="X47" s="185"/>
      <c r="Y47" s="185"/>
      <c r="Z47" s="183"/>
      <c r="AA47" s="183"/>
      <c r="AB47" s="183"/>
      <c r="AC47" s="185"/>
      <c r="AD47" s="183"/>
      <c r="AE47" s="183"/>
      <c r="AF47" s="183"/>
      <c r="AG47" s="185"/>
      <c r="AH47" s="186"/>
      <c r="AI47" s="183"/>
      <c r="AJ47" s="183"/>
      <c r="AK47" s="183"/>
      <c r="AL47" s="183"/>
      <c r="AM47" s="183"/>
      <c r="AN47" s="183"/>
      <c r="AO47" s="183"/>
      <c r="AP47" s="183"/>
      <c r="AQ47" s="186"/>
      <c r="AR47" s="21"/>
      <c r="AS47" s="21"/>
    </row>
    <row r="48" spans="1:45" ht="15" customHeight="1" x14ac:dyDescent="0.2">
      <c r="A48" s="140"/>
      <c r="B48" s="197" t="s">
        <v>273</v>
      </c>
      <c r="C48" s="70"/>
      <c r="D48" s="71"/>
      <c r="E48" s="70"/>
      <c r="F48" s="70"/>
      <c r="G48" s="70"/>
      <c r="H48" s="226"/>
      <c r="I48" s="226"/>
      <c r="J48" s="226"/>
      <c r="K48" s="227"/>
      <c r="L48" s="41"/>
      <c r="M48" s="195"/>
      <c r="N48" s="210"/>
      <c r="O48" s="78"/>
      <c r="P48" s="78"/>
      <c r="Q48" s="78"/>
      <c r="R48" s="78"/>
      <c r="S48" s="78"/>
      <c r="T48" s="204"/>
      <c r="U48" s="205"/>
      <c r="V48" s="41"/>
      <c r="W48" s="209"/>
      <c r="X48" s="185"/>
      <c r="Y48" s="185"/>
      <c r="Z48" s="183"/>
      <c r="AA48" s="183"/>
      <c r="AB48" s="183"/>
      <c r="AC48" s="185"/>
      <c r="AD48" s="183"/>
      <c r="AE48" s="183"/>
      <c r="AF48" s="183"/>
      <c r="AG48" s="185"/>
      <c r="AH48" s="186"/>
      <c r="AI48" s="183" t="s">
        <v>7</v>
      </c>
      <c r="AJ48" s="183"/>
      <c r="AK48" s="183"/>
      <c r="AL48" s="183">
        <f>PRODUCT(AL33+AL36+AL39+AL42+AL45)</f>
        <v>270</v>
      </c>
      <c r="AM48" s="183">
        <f>PRODUCT(AM33+AM36+AM39+AM42+AM45)</f>
        <v>44</v>
      </c>
      <c r="AN48" s="183">
        <f>PRODUCT(AN33+AN36+AN39+AN42+AN45)</f>
        <v>317</v>
      </c>
      <c r="AO48" s="183"/>
      <c r="AP48" s="183"/>
      <c r="AQ48" s="186"/>
      <c r="AR48" s="21"/>
      <c r="AS48" s="21"/>
    </row>
    <row r="49" spans="1:45" ht="15" customHeight="1" x14ac:dyDescent="0.2">
      <c r="A49" s="140"/>
      <c r="B49" s="195">
        <v>4198</v>
      </c>
      <c r="C49" s="210" t="s">
        <v>282</v>
      </c>
      <c r="D49" s="183"/>
      <c r="E49" s="183"/>
      <c r="F49" s="183"/>
      <c r="G49" s="183"/>
      <c r="H49" s="183"/>
      <c r="I49" s="183"/>
      <c r="J49" s="183"/>
      <c r="K49" s="205"/>
      <c r="L49" s="41"/>
      <c r="M49" s="228"/>
      <c r="N49" s="210"/>
      <c r="O49" s="78"/>
      <c r="P49" s="78"/>
      <c r="Q49" s="78"/>
      <c r="R49" s="78"/>
      <c r="S49" s="78"/>
      <c r="T49" s="204"/>
      <c r="U49" s="205"/>
      <c r="V49" s="41"/>
      <c r="W49" s="209"/>
      <c r="X49" s="185"/>
      <c r="Y49" s="185"/>
      <c r="Z49" s="183"/>
      <c r="AA49" s="183"/>
      <c r="AB49" s="183"/>
      <c r="AC49" s="185"/>
      <c r="AD49" s="183"/>
      <c r="AE49" s="183"/>
      <c r="AF49" s="183"/>
      <c r="AG49" s="185"/>
      <c r="AH49" s="186"/>
      <c r="AI49" s="183" t="s">
        <v>265</v>
      </c>
      <c r="AJ49" s="183"/>
      <c r="AK49" s="183"/>
      <c r="AL49" s="183"/>
      <c r="AM49" s="223">
        <f>PRODUCT(AM48/AL48)</f>
        <v>0.16296296296296298</v>
      </c>
      <c r="AN49" s="223">
        <f>PRODUCT(AN48/AL48)</f>
        <v>1.174074074074074</v>
      </c>
      <c r="AO49" s="183"/>
      <c r="AP49" s="183"/>
      <c r="AQ49" s="186"/>
      <c r="AR49" s="21"/>
      <c r="AS49" s="21"/>
    </row>
    <row r="50" spans="1:45" ht="15" customHeight="1" x14ac:dyDescent="0.2">
      <c r="A50" s="140"/>
      <c r="B50" s="195"/>
      <c r="C50" s="183"/>
      <c r="D50" s="183"/>
      <c r="E50" s="183"/>
      <c r="F50" s="183"/>
      <c r="G50" s="183"/>
      <c r="H50" s="183"/>
      <c r="I50" s="183"/>
      <c r="J50" s="183"/>
      <c r="K50" s="205"/>
      <c r="L50" s="41"/>
      <c r="M50" s="228"/>
      <c r="N50" s="183"/>
      <c r="O50" s="78"/>
      <c r="P50" s="78"/>
      <c r="Q50" s="78"/>
      <c r="R50" s="78"/>
      <c r="S50" s="78"/>
      <c r="T50" s="204"/>
      <c r="U50" s="205"/>
      <c r="V50" s="41"/>
      <c r="W50" s="209"/>
      <c r="X50" s="185"/>
      <c r="Y50" s="185"/>
      <c r="Z50" s="183"/>
      <c r="AA50" s="183"/>
      <c r="AB50" s="183"/>
      <c r="AC50" s="185"/>
      <c r="AD50" s="183"/>
      <c r="AE50" s="183"/>
      <c r="AF50" s="183"/>
      <c r="AG50" s="185"/>
      <c r="AH50" s="186"/>
      <c r="AI50" s="183"/>
      <c r="AJ50" s="183"/>
      <c r="AK50" s="183"/>
      <c r="AL50" s="183"/>
      <c r="AM50" s="183"/>
      <c r="AN50" s="183"/>
      <c r="AO50" s="183"/>
      <c r="AP50" s="183"/>
      <c r="AQ50" s="186"/>
      <c r="AR50" s="21"/>
      <c r="AS50" s="21"/>
    </row>
    <row r="51" spans="1:45" ht="15" customHeight="1" x14ac:dyDescent="0.2">
      <c r="A51" s="140"/>
      <c r="B51" s="229" t="s">
        <v>274</v>
      </c>
      <c r="C51" s="202" t="s">
        <v>275</v>
      </c>
      <c r="D51" s="202"/>
      <c r="E51" s="70" t="s">
        <v>3</v>
      </c>
      <c r="F51" s="70"/>
      <c r="G51" s="70" t="s">
        <v>276</v>
      </c>
      <c r="H51" s="226"/>
      <c r="I51" s="230" t="s">
        <v>277</v>
      </c>
      <c r="J51" s="226"/>
      <c r="K51" s="227"/>
      <c r="L51" s="41"/>
      <c r="M51" s="228"/>
      <c r="N51" s="183"/>
      <c r="O51" s="78"/>
      <c r="P51" s="78"/>
      <c r="Q51" s="78"/>
      <c r="R51" s="78"/>
      <c r="S51" s="78"/>
      <c r="T51" s="204"/>
      <c r="U51" s="205"/>
      <c r="V51" s="41"/>
      <c r="W51" s="209"/>
      <c r="X51" s="185"/>
      <c r="Y51" s="185"/>
      <c r="Z51" s="183"/>
      <c r="AA51" s="183"/>
      <c r="AB51" s="183"/>
      <c r="AC51" s="185"/>
      <c r="AD51" s="183"/>
      <c r="AE51" s="183"/>
      <c r="AF51" s="183"/>
      <c r="AG51" s="185"/>
      <c r="AH51" s="186"/>
      <c r="AI51" s="183"/>
      <c r="AJ51" s="183"/>
      <c r="AK51" s="183"/>
      <c r="AL51" s="183"/>
      <c r="AM51" s="183"/>
      <c r="AN51" s="183"/>
      <c r="AO51" s="183"/>
      <c r="AP51" s="183"/>
      <c r="AQ51" s="186"/>
      <c r="AR51" s="21"/>
      <c r="AS51" s="21"/>
    </row>
    <row r="52" spans="1:45" ht="15" customHeight="1" x14ac:dyDescent="0.2">
      <c r="A52" s="140"/>
      <c r="B52" s="231"/>
      <c r="C52" s="232" t="s">
        <v>300</v>
      </c>
      <c r="D52" s="78"/>
      <c r="E52" s="78">
        <v>286</v>
      </c>
      <c r="F52" s="78"/>
      <c r="G52" s="78">
        <v>1336.1993006993007</v>
      </c>
      <c r="H52" s="78"/>
      <c r="I52" s="204"/>
      <c r="J52" s="204"/>
      <c r="K52" s="205"/>
      <c r="L52" s="41"/>
      <c r="M52" s="228"/>
      <c r="N52" s="183"/>
      <c r="O52" s="78"/>
      <c r="P52" s="78"/>
      <c r="Q52" s="78"/>
      <c r="R52" s="78"/>
      <c r="S52" s="78"/>
      <c r="T52" s="204"/>
      <c r="U52" s="205"/>
      <c r="V52" s="41"/>
      <c r="W52" s="209"/>
      <c r="X52" s="185"/>
      <c r="Y52" s="185"/>
      <c r="Z52" s="183"/>
      <c r="AA52" s="183"/>
      <c r="AB52" s="183"/>
      <c r="AC52" s="185"/>
      <c r="AD52" s="183"/>
      <c r="AE52" s="183"/>
      <c r="AF52" s="183"/>
      <c r="AG52" s="185"/>
      <c r="AH52" s="186"/>
      <c r="AI52" s="224" t="s">
        <v>266</v>
      </c>
      <c r="AJ52" s="202"/>
      <c r="AK52" s="202"/>
      <c r="AL52" s="221" t="s">
        <v>267</v>
      </c>
      <c r="AM52" s="221" t="s">
        <v>268</v>
      </c>
      <c r="AN52" s="221" t="s">
        <v>269</v>
      </c>
      <c r="AO52" s="221"/>
      <c r="AP52" s="71"/>
      <c r="AQ52" s="110"/>
      <c r="AR52" s="21"/>
      <c r="AS52" s="21"/>
    </row>
    <row r="53" spans="1:45" ht="15" customHeight="1" x14ac:dyDescent="0.2">
      <c r="A53" s="140"/>
      <c r="B53" s="203"/>
      <c r="C53" s="78"/>
      <c r="D53" s="183"/>
      <c r="E53" s="78"/>
      <c r="F53" s="78"/>
      <c r="G53" s="78"/>
      <c r="H53" s="204"/>
      <c r="I53" s="78"/>
      <c r="J53" s="78"/>
      <c r="K53" s="205"/>
      <c r="L53" s="41"/>
      <c r="M53" s="195"/>
      <c r="N53" s="78"/>
      <c r="O53" s="78"/>
      <c r="P53" s="78"/>
      <c r="Q53" s="78"/>
      <c r="R53" s="204"/>
      <c r="S53" s="78"/>
      <c r="T53" s="78"/>
      <c r="U53" s="205"/>
      <c r="V53" s="41"/>
      <c r="W53" s="209"/>
      <c r="X53" s="185"/>
      <c r="Y53" s="185"/>
      <c r="Z53" s="183"/>
      <c r="AA53" s="183"/>
      <c r="AB53" s="183"/>
      <c r="AC53" s="185"/>
      <c r="AD53" s="183"/>
      <c r="AE53" s="183"/>
      <c r="AF53" s="183"/>
      <c r="AG53" s="185"/>
      <c r="AH53" s="186"/>
      <c r="AI53" s="183" t="s">
        <v>278</v>
      </c>
      <c r="AJ53" s="183"/>
      <c r="AK53" s="183"/>
      <c r="AL53" s="223">
        <f>PRODUCT(AM34)</f>
        <v>0.21153846153846154</v>
      </c>
      <c r="AM53" s="223">
        <f>PRODUCT(AM75)</f>
        <v>0</v>
      </c>
      <c r="AN53" s="223">
        <f>PRODUCT(AL53-AM53)</f>
        <v>0.21153846153846154</v>
      </c>
      <c r="AO53" s="184"/>
      <c r="AP53" s="183"/>
      <c r="AQ53" s="186"/>
      <c r="AR53" s="21"/>
      <c r="AS53" s="21"/>
    </row>
    <row r="54" spans="1:45" ht="15" customHeight="1" x14ac:dyDescent="0.2">
      <c r="A54" s="140"/>
      <c r="B54" s="203"/>
      <c r="C54" s="78"/>
      <c r="D54" s="183"/>
      <c r="E54" s="78"/>
      <c r="F54" s="78"/>
      <c r="G54" s="78"/>
      <c r="H54" s="204"/>
      <c r="I54" s="78"/>
      <c r="J54" s="78"/>
      <c r="K54" s="205"/>
      <c r="L54" s="41"/>
      <c r="M54" s="195"/>
      <c r="N54" s="78"/>
      <c r="O54" s="78"/>
      <c r="P54" s="78"/>
      <c r="Q54" s="78"/>
      <c r="R54" s="204"/>
      <c r="S54" s="78"/>
      <c r="T54" s="78"/>
      <c r="U54" s="205"/>
      <c r="V54" s="41"/>
      <c r="W54" s="209"/>
      <c r="X54" s="185"/>
      <c r="Y54" s="185"/>
      <c r="Z54" s="183"/>
      <c r="AA54" s="183"/>
      <c r="AB54" s="183"/>
      <c r="AC54" s="185"/>
      <c r="AD54" s="183"/>
      <c r="AE54" s="183"/>
      <c r="AF54" s="183"/>
      <c r="AG54" s="185"/>
      <c r="AH54" s="186"/>
      <c r="AI54" s="181" t="s">
        <v>279</v>
      </c>
      <c r="AJ54" s="183"/>
      <c r="AK54" s="183"/>
      <c r="AL54" s="223">
        <f>PRODUCT(AM37)</f>
        <v>0.16455696202531644</v>
      </c>
      <c r="AM54" s="223">
        <f>PRODUCT(AM78)</f>
        <v>0.22222222222222221</v>
      </c>
      <c r="AN54" s="223">
        <f t="shared" ref="AN54:AN57" si="12">PRODUCT(AL54-AM54)</f>
        <v>-5.7665260196905765E-2</v>
      </c>
      <c r="AO54" s="184"/>
      <c r="AP54" s="183"/>
      <c r="AQ54" s="186"/>
      <c r="AR54" s="21"/>
      <c r="AS54" s="21"/>
    </row>
    <row r="55" spans="1:45" ht="15" customHeight="1" x14ac:dyDescent="0.2">
      <c r="A55" s="140"/>
      <c r="B55" s="203"/>
      <c r="C55" s="78"/>
      <c r="D55" s="183"/>
      <c r="E55" s="78"/>
      <c r="F55" s="78"/>
      <c r="G55" s="78"/>
      <c r="H55" s="204"/>
      <c r="I55" s="78"/>
      <c r="J55" s="78"/>
      <c r="K55" s="205"/>
      <c r="L55" s="41"/>
      <c r="M55" s="195"/>
      <c r="N55" s="78"/>
      <c r="O55" s="78"/>
      <c r="P55" s="78"/>
      <c r="Q55" s="78"/>
      <c r="R55" s="204"/>
      <c r="S55" s="78"/>
      <c r="T55" s="78"/>
      <c r="U55" s="205"/>
      <c r="V55" s="41"/>
      <c r="W55" s="209"/>
      <c r="X55" s="185"/>
      <c r="Y55" s="185"/>
      <c r="Z55" s="183"/>
      <c r="AA55" s="183"/>
      <c r="AB55" s="183"/>
      <c r="AC55" s="185"/>
      <c r="AD55" s="183"/>
      <c r="AE55" s="183"/>
      <c r="AF55" s="183"/>
      <c r="AG55" s="185"/>
      <c r="AH55" s="186"/>
      <c r="AI55" s="181" t="s">
        <v>280</v>
      </c>
      <c r="AJ55" s="183"/>
      <c r="AK55" s="183"/>
      <c r="AL55" s="223">
        <f>PRODUCT(AM40)</f>
        <v>6.1224489795918366E-2</v>
      </c>
      <c r="AM55" s="223">
        <v>0</v>
      </c>
      <c r="AN55" s="223">
        <f t="shared" si="12"/>
        <v>6.1224489795918366E-2</v>
      </c>
      <c r="AO55" s="184"/>
      <c r="AP55" s="183"/>
      <c r="AQ55" s="186"/>
      <c r="AR55" s="21"/>
      <c r="AS55" s="21"/>
    </row>
    <row r="56" spans="1:45" ht="15" customHeight="1" x14ac:dyDescent="0.2">
      <c r="A56" s="140"/>
      <c r="B56" s="203"/>
      <c r="C56" s="78"/>
      <c r="D56" s="183"/>
      <c r="E56" s="78"/>
      <c r="F56" s="78"/>
      <c r="G56" s="78"/>
      <c r="H56" s="204"/>
      <c r="I56" s="78"/>
      <c r="J56" s="78"/>
      <c r="K56" s="205"/>
      <c r="L56" s="41"/>
      <c r="M56" s="195"/>
      <c r="N56" s="78"/>
      <c r="O56" s="78"/>
      <c r="P56" s="78"/>
      <c r="Q56" s="78"/>
      <c r="R56" s="204"/>
      <c r="S56" s="78"/>
      <c r="T56" s="78"/>
      <c r="U56" s="205"/>
      <c r="V56" s="41"/>
      <c r="W56" s="209"/>
      <c r="X56" s="185"/>
      <c r="Y56" s="185"/>
      <c r="Z56" s="183"/>
      <c r="AA56" s="183"/>
      <c r="AB56" s="183"/>
      <c r="AC56" s="185"/>
      <c r="AD56" s="183"/>
      <c r="AE56" s="183"/>
      <c r="AF56" s="183"/>
      <c r="AG56" s="185"/>
      <c r="AH56" s="186"/>
      <c r="AI56" s="181" t="s">
        <v>281</v>
      </c>
      <c r="AJ56" s="183"/>
      <c r="AK56" s="183"/>
      <c r="AL56" s="223">
        <f>PRODUCT(AM43)</f>
        <v>6.25E-2</v>
      </c>
      <c r="AM56" s="223">
        <f>PRODUCT(AM93)</f>
        <v>0</v>
      </c>
      <c r="AN56" s="223">
        <f t="shared" si="12"/>
        <v>6.25E-2</v>
      </c>
      <c r="AO56" s="184"/>
      <c r="AP56" s="183"/>
      <c r="AQ56" s="186"/>
      <c r="AR56" s="21"/>
      <c r="AS56" s="21"/>
    </row>
    <row r="57" spans="1:45" ht="15" customHeight="1" x14ac:dyDescent="0.2">
      <c r="A57" s="140"/>
      <c r="B57" s="203"/>
      <c r="C57" s="78"/>
      <c r="D57" s="183"/>
      <c r="E57" s="78"/>
      <c r="F57" s="78"/>
      <c r="G57" s="78"/>
      <c r="H57" s="204"/>
      <c r="I57" s="78"/>
      <c r="J57" s="78"/>
      <c r="K57" s="205"/>
      <c r="L57" s="41"/>
      <c r="M57" s="195"/>
      <c r="N57" s="78"/>
      <c r="O57" s="78"/>
      <c r="P57" s="78"/>
      <c r="Q57" s="78"/>
      <c r="R57" s="204"/>
      <c r="S57" s="78"/>
      <c r="T57" s="78"/>
      <c r="U57" s="205"/>
      <c r="V57" s="41"/>
      <c r="W57" s="209"/>
      <c r="X57" s="185"/>
      <c r="Y57" s="185"/>
      <c r="Z57" s="183"/>
      <c r="AA57" s="183"/>
      <c r="AB57" s="183"/>
      <c r="AC57" s="185"/>
      <c r="AD57" s="183"/>
      <c r="AE57" s="183"/>
      <c r="AF57" s="183"/>
      <c r="AG57" s="185"/>
      <c r="AH57" s="186"/>
      <c r="AI57" s="181" t="s">
        <v>285</v>
      </c>
      <c r="AJ57" s="183"/>
      <c r="AK57" s="183"/>
      <c r="AL57" s="223">
        <f>PRODUCT(AM46)</f>
        <v>0.22727272727272727</v>
      </c>
      <c r="AM57" s="223">
        <f>PRODUCT(AM94)</f>
        <v>0</v>
      </c>
      <c r="AN57" s="223">
        <f t="shared" si="12"/>
        <v>0.22727272727272727</v>
      </c>
      <c r="AO57" s="183"/>
      <c r="AP57" s="183"/>
      <c r="AQ57" s="186"/>
      <c r="AR57" s="21"/>
      <c r="AS57" s="21"/>
    </row>
    <row r="58" spans="1:45" ht="15" customHeight="1" x14ac:dyDescent="0.2">
      <c r="A58" s="140"/>
      <c r="B58" s="203"/>
      <c r="C58" s="78"/>
      <c r="D58" s="183"/>
      <c r="E58" s="78"/>
      <c r="F58" s="78"/>
      <c r="G58" s="78"/>
      <c r="H58" s="204"/>
      <c r="I58" s="78"/>
      <c r="J58" s="78"/>
      <c r="K58" s="205"/>
      <c r="L58" s="41"/>
      <c r="M58" s="195"/>
      <c r="N58" s="78"/>
      <c r="O58" s="78"/>
      <c r="P58" s="78"/>
      <c r="Q58" s="78"/>
      <c r="R58" s="204"/>
      <c r="S58" s="78"/>
      <c r="T58" s="78"/>
      <c r="U58" s="205"/>
      <c r="V58" s="41"/>
      <c r="W58" s="209"/>
      <c r="X58" s="185"/>
      <c r="Y58" s="185"/>
      <c r="Z58" s="183"/>
      <c r="AA58" s="183"/>
      <c r="AB58" s="183"/>
      <c r="AC58" s="185"/>
      <c r="AD58" s="183"/>
      <c r="AE58" s="183"/>
      <c r="AF58" s="183"/>
      <c r="AG58" s="185"/>
      <c r="AH58" s="186"/>
      <c r="AI58" s="181" t="s">
        <v>7</v>
      </c>
      <c r="AJ58" s="183"/>
      <c r="AK58" s="183"/>
      <c r="AL58" s="223">
        <f>PRODUCT(AM49)</f>
        <v>0.16296296296296298</v>
      </c>
      <c r="AM58" s="223">
        <f>PRODUCT(AM87)</f>
        <v>0.125</v>
      </c>
      <c r="AN58" s="223">
        <f>PRODUCT(AL58-AM58)</f>
        <v>3.7962962962962976E-2</v>
      </c>
      <c r="AO58" s="184"/>
      <c r="AP58" s="183"/>
      <c r="AQ58" s="186"/>
      <c r="AR58" s="21"/>
      <c r="AS58" s="21"/>
    </row>
    <row r="59" spans="1:45" ht="15" customHeight="1" x14ac:dyDescent="0.2">
      <c r="A59" s="140"/>
      <c r="B59" s="203"/>
      <c r="C59" s="78"/>
      <c r="D59" s="183"/>
      <c r="E59" s="78"/>
      <c r="F59" s="78"/>
      <c r="G59" s="78"/>
      <c r="H59" s="204"/>
      <c r="I59" s="78"/>
      <c r="J59" s="78"/>
      <c r="K59" s="205"/>
      <c r="L59" s="41"/>
      <c r="M59" s="195"/>
      <c r="N59" s="78"/>
      <c r="O59" s="78"/>
      <c r="P59" s="78"/>
      <c r="Q59" s="78"/>
      <c r="R59" s="204"/>
      <c r="S59" s="78"/>
      <c r="T59" s="78"/>
      <c r="U59" s="205"/>
      <c r="V59" s="41"/>
      <c r="W59" s="209"/>
      <c r="X59" s="185"/>
      <c r="Y59" s="185"/>
      <c r="Z59" s="183"/>
      <c r="AA59" s="183"/>
      <c r="AB59" s="183"/>
      <c r="AC59" s="185"/>
      <c r="AD59" s="183"/>
      <c r="AE59" s="183"/>
      <c r="AF59" s="183"/>
      <c r="AG59" s="185"/>
      <c r="AH59" s="186"/>
      <c r="AI59" s="181"/>
      <c r="AJ59" s="183"/>
      <c r="AK59" s="183"/>
      <c r="AL59" s="223"/>
      <c r="AM59" s="223"/>
      <c r="AN59" s="223"/>
      <c r="AO59" s="184"/>
      <c r="AP59" s="183"/>
      <c r="AQ59" s="186"/>
      <c r="AR59" s="21"/>
      <c r="AS59" s="21"/>
    </row>
    <row r="60" spans="1:45" ht="15" customHeight="1" x14ac:dyDescent="0.2">
      <c r="A60" s="140"/>
      <c r="B60" s="203"/>
      <c r="C60" s="78"/>
      <c r="D60" s="183"/>
      <c r="E60" s="78"/>
      <c r="F60" s="78"/>
      <c r="G60" s="78"/>
      <c r="H60" s="204"/>
      <c r="I60" s="78"/>
      <c r="J60" s="78"/>
      <c r="K60" s="205"/>
      <c r="L60" s="41"/>
      <c r="M60" s="195"/>
      <c r="N60" s="78"/>
      <c r="O60" s="78"/>
      <c r="P60" s="78"/>
      <c r="Q60" s="78"/>
      <c r="R60" s="204"/>
      <c r="S60" s="78"/>
      <c r="T60" s="78"/>
      <c r="U60" s="205"/>
      <c r="V60" s="41"/>
      <c r="W60" s="209"/>
      <c r="X60" s="185"/>
      <c r="Y60" s="185"/>
      <c r="Z60" s="183"/>
      <c r="AA60" s="183"/>
      <c r="AB60" s="183"/>
      <c r="AC60" s="185"/>
      <c r="AD60" s="183"/>
      <c r="AE60" s="183"/>
      <c r="AF60" s="183"/>
      <c r="AG60" s="185"/>
      <c r="AH60" s="186"/>
      <c r="AI60" s="225"/>
      <c r="AJ60" s="183"/>
      <c r="AK60" s="183"/>
      <c r="AL60" s="183"/>
      <c r="AM60" s="184"/>
      <c r="AN60" s="184"/>
      <c r="AO60" s="184"/>
      <c r="AP60" s="183"/>
      <c r="AQ60" s="186"/>
      <c r="AR60" s="21"/>
      <c r="AS60" s="21"/>
    </row>
    <row r="61" spans="1:45" ht="15" customHeight="1" x14ac:dyDescent="0.2">
      <c r="A61" s="140"/>
      <c r="B61" s="203"/>
      <c r="C61" s="78"/>
      <c r="D61" s="183"/>
      <c r="E61" s="78"/>
      <c r="F61" s="78"/>
      <c r="G61" s="78"/>
      <c r="H61" s="204"/>
      <c r="I61" s="78"/>
      <c r="J61" s="78"/>
      <c r="K61" s="205"/>
      <c r="L61" s="41"/>
      <c r="M61" s="195"/>
      <c r="N61" s="78"/>
      <c r="O61" s="78"/>
      <c r="P61" s="78"/>
      <c r="Q61" s="78"/>
      <c r="R61" s="204"/>
      <c r="S61" s="78"/>
      <c r="T61" s="78"/>
      <c r="U61" s="205"/>
      <c r="V61" s="41"/>
      <c r="W61" s="209"/>
      <c r="X61" s="185"/>
      <c r="Y61" s="185"/>
      <c r="Z61" s="183"/>
      <c r="AA61" s="183"/>
      <c r="AB61" s="183"/>
      <c r="AC61" s="185"/>
      <c r="AD61" s="183"/>
      <c r="AE61" s="183"/>
      <c r="AF61" s="183"/>
      <c r="AG61" s="185"/>
      <c r="AH61" s="186"/>
      <c r="AI61" s="224" t="s">
        <v>270</v>
      </c>
      <c r="AJ61" s="202"/>
      <c r="AK61" s="202"/>
      <c r="AL61" s="221" t="s">
        <v>267</v>
      </c>
      <c r="AM61" s="221" t="s">
        <v>268</v>
      </c>
      <c r="AN61" s="221" t="s">
        <v>269</v>
      </c>
      <c r="AO61" s="221"/>
      <c r="AP61" s="71"/>
      <c r="AQ61" s="110"/>
      <c r="AR61" s="21"/>
      <c r="AS61" s="21"/>
    </row>
    <row r="62" spans="1:45" ht="15" customHeight="1" x14ac:dyDescent="0.2">
      <c r="A62" s="140"/>
      <c r="B62" s="203"/>
      <c r="C62" s="78"/>
      <c r="D62" s="183"/>
      <c r="E62" s="78"/>
      <c r="F62" s="78"/>
      <c r="G62" s="78"/>
      <c r="H62" s="204"/>
      <c r="I62" s="78"/>
      <c r="J62" s="78"/>
      <c r="K62" s="205"/>
      <c r="L62" s="41"/>
      <c r="M62" s="195"/>
      <c r="N62" s="78"/>
      <c r="O62" s="78"/>
      <c r="P62" s="78"/>
      <c r="Q62" s="78"/>
      <c r="R62" s="204"/>
      <c r="S62" s="78"/>
      <c r="T62" s="78"/>
      <c r="U62" s="205"/>
      <c r="V62" s="41"/>
      <c r="W62" s="209"/>
      <c r="X62" s="185"/>
      <c r="Y62" s="185"/>
      <c r="Z62" s="183"/>
      <c r="AA62" s="183"/>
      <c r="AB62" s="183"/>
      <c r="AC62" s="185"/>
      <c r="AD62" s="183"/>
      <c r="AE62" s="183"/>
      <c r="AF62" s="183"/>
      <c r="AG62" s="185"/>
      <c r="AH62" s="186"/>
      <c r="AI62" s="183" t="s">
        <v>278</v>
      </c>
      <c r="AJ62" s="183"/>
      <c r="AK62" s="183"/>
      <c r="AL62" s="223">
        <f>PRODUCT(AN34)</f>
        <v>1.3653846153846154</v>
      </c>
      <c r="AM62" s="223">
        <f>PRODUCT(AN75)</f>
        <v>0.8571428571428571</v>
      </c>
      <c r="AN62" s="223">
        <f>PRODUCT(AL62-AM62)</f>
        <v>0.50824175824175832</v>
      </c>
      <c r="AO62" s="184"/>
      <c r="AP62" s="183"/>
      <c r="AQ62" s="186"/>
      <c r="AR62" s="21"/>
      <c r="AS62" s="21"/>
    </row>
    <row r="63" spans="1:45" ht="15" customHeight="1" x14ac:dyDescent="0.2">
      <c r="A63" s="140"/>
      <c r="B63" s="203"/>
      <c r="C63" s="78"/>
      <c r="D63" s="183"/>
      <c r="E63" s="78"/>
      <c r="F63" s="78"/>
      <c r="G63" s="78"/>
      <c r="H63" s="204"/>
      <c r="I63" s="78"/>
      <c r="J63" s="78"/>
      <c r="K63" s="205"/>
      <c r="L63" s="41"/>
      <c r="M63" s="195"/>
      <c r="N63" s="78"/>
      <c r="O63" s="78"/>
      <c r="P63" s="78"/>
      <c r="Q63" s="78"/>
      <c r="R63" s="204"/>
      <c r="S63" s="78"/>
      <c r="T63" s="78"/>
      <c r="U63" s="205"/>
      <c r="V63" s="41"/>
      <c r="W63" s="209"/>
      <c r="X63" s="185"/>
      <c r="Y63" s="185"/>
      <c r="Z63" s="183"/>
      <c r="AA63" s="183"/>
      <c r="AB63" s="183"/>
      <c r="AC63" s="185"/>
      <c r="AD63" s="183"/>
      <c r="AE63" s="183"/>
      <c r="AF63" s="183"/>
      <c r="AG63" s="185"/>
      <c r="AH63" s="186"/>
      <c r="AI63" s="181" t="s">
        <v>279</v>
      </c>
      <c r="AJ63" s="183"/>
      <c r="AK63" s="183"/>
      <c r="AL63" s="223">
        <f>PRODUCT(AN37)</f>
        <v>1.6329113924050633</v>
      </c>
      <c r="AM63" s="223">
        <f>PRODUCT(AN78)</f>
        <v>0.77777777777777779</v>
      </c>
      <c r="AN63" s="223">
        <f t="shared" ref="AN63:AN66" si="13">PRODUCT(AL63-AM63)</f>
        <v>0.85513361462728554</v>
      </c>
      <c r="AO63" s="184"/>
      <c r="AP63" s="183"/>
      <c r="AQ63" s="186"/>
      <c r="AR63" s="21"/>
      <c r="AS63" s="21"/>
    </row>
    <row r="64" spans="1:45" ht="15" customHeight="1" x14ac:dyDescent="0.2">
      <c r="A64" s="140"/>
      <c r="B64" s="203"/>
      <c r="C64" s="78"/>
      <c r="D64" s="183"/>
      <c r="E64" s="78"/>
      <c r="F64" s="78"/>
      <c r="G64" s="78"/>
      <c r="H64" s="204"/>
      <c r="I64" s="78"/>
      <c r="J64" s="78"/>
      <c r="K64" s="205"/>
      <c r="L64" s="41"/>
      <c r="M64" s="195"/>
      <c r="N64" s="78"/>
      <c r="O64" s="78"/>
      <c r="P64" s="78"/>
      <c r="Q64" s="78"/>
      <c r="R64" s="204"/>
      <c r="S64" s="78"/>
      <c r="T64" s="78"/>
      <c r="U64" s="205"/>
      <c r="V64" s="41"/>
      <c r="W64" s="209"/>
      <c r="X64" s="185"/>
      <c r="Y64" s="185"/>
      <c r="Z64" s="183"/>
      <c r="AA64" s="183"/>
      <c r="AB64" s="183"/>
      <c r="AC64" s="185"/>
      <c r="AD64" s="183"/>
      <c r="AE64" s="183"/>
      <c r="AF64" s="183"/>
      <c r="AG64" s="185"/>
      <c r="AH64" s="186"/>
      <c r="AI64" s="181" t="s">
        <v>280</v>
      </c>
      <c r="AJ64" s="183"/>
      <c r="AK64" s="183"/>
      <c r="AL64" s="223">
        <f>PRODUCT(AN40)</f>
        <v>0.2857142857142857</v>
      </c>
      <c r="AM64" s="223">
        <v>0</v>
      </c>
      <c r="AN64" s="223">
        <f t="shared" si="13"/>
        <v>0.2857142857142857</v>
      </c>
      <c r="AO64" s="184"/>
      <c r="AP64" s="183"/>
      <c r="AQ64" s="186"/>
      <c r="AR64" s="21"/>
      <c r="AS64" s="21"/>
    </row>
    <row r="65" spans="1:45" ht="15" customHeight="1" x14ac:dyDescent="0.2">
      <c r="A65" s="140"/>
      <c r="B65" s="203"/>
      <c r="C65" s="78"/>
      <c r="D65" s="183"/>
      <c r="E65" s="78"/>
      <c r="F65" s="78"/>
      <c r="G65" s="78"/>
      <c r="H65" s="204"/>
      <c r="I65" s="78"/>
      <c r="J65" s="78"/>
      <c r="K65" s="205"/>
      <c r="L65" s="41"/>
      <c r="M65" s="195"/>
      <c r="N65" s="78"/>
      <c r="O65" s="78"/>
      <c r="P65" s="78"/>
      <c r="Q65" s="78"/>
      <c r="R65" s="204"/>
      <c r="S65" s="78"/>
      <c r="T65" s="78"/>
      <c r="U65" s="205"/>
      <c r="V65" s="41"/>
      <c r="W65" s="209"/>
      <c r="X65" s="185"/>
      <c r="Y65" s="185"/>
      <c r="Z65" s="183"/>
      <c r="AA65" s="183"/>
      <c r="AB65" s="183"/>
      <c r="AC65" s="185"/>
      <c r="AD65" s="183"/>
      <c r="AE65" s="183"/>
      <c r="AF65" s="183"/>
      <c r="AG65" s="185"/>
      <c r="AH65" s="186"/>
      <c r="AI65" s="181" t="s">
        <v>281</v>
      </c>
      <c r="AJ65" s="183"/>
      <c r="AK65" s="183"/>
      <c r="AL65" s="223">
        <f>PRODUCT(AN43)</f>
        <v>0.1875</v>
      </c>
      <c r="AM65" s="223">
        <v>0</v>
      </c>
      <c r="AN65" s="223">
        <f t="shared" si="13"/>
        <v>0.1875</v>
      </c>
      <c r="AO65" s="184"/>
      <c r="AP65" s="183"/>
      <c r="AQ65" s="186"/>
      <c r="AR65" s="21"/>
      <c r="AS65" s="21"/>
    </row>
    <row r="66" spans="1:45" ht="15" customHeight="1" x14ac:dyDescent="0.2">
      <c r="A66" s="140"/>
      <c r="B66" s="203"/>
      <c r="C66" s="78"/>
      <c r="D66" s="183"/>
      <c r="E66" s="78"/>
      <c r="F66" s="78"/>
      <c r="G66" s="78"/>
      <c r="H66" s="204"/>
      <c r="I66" s="78"/>
      <c r="J66" s="78"/>
      <c r="K66" s="205"/>
      <c r="L66" s="41"/>
      <c r="M66" s="195"/>
      <c r="N66" s="78"/>
      <c r="O66" s="78"/>
      <c r="P66" s="78"/>
      <c r="Q66" s="78"/>
      <c r="R66" s="204"/>
      <c r="S66" s="78"/>
      <c r="T66" s="78"/>
      <c r="U66" s="205"/>
      <c r="V66" s="41"/>
      <c r="W66" s="209"/>
      <c r="X66" s="185"/>
      <c r="Y66" s="185"/>
      <c r="Z66" s="183"/>
      <c r="AA66" s="183"/>
      <c r="AB66" s="183"/>
      <c r="AC66" s="185"/>
      <c r="AD66" s="183"/>
      <c r="AE66" s="183"/>
      <c r="AF66" s="183"/>
      <c r="AG66" s="185"/>
      <c r="AH66" s="186"/>
      <c r="AI66" s="181" t="s">
        <v>285</v>
      </c>
      <c r="AJ66" s="183"/>
      <c r="AK66" s="183"/>
      <c r="AL66" s="223">
        <f>PRODUCT(AN46)</f>
        <v>1.3181818181818181</v>
      </c>
      <c r="AM66" s="223">
        <v>0</v>
      </c>
      <c r="AN66" s="223">
        <f t="shared" si="13"/>
        <v>1.3181818181818181</v>
      </c>
      <c r="AO66" s="183"/>
      <c r="AP66" s="183"/>
      <c r="AQ66" s="186"/>
      <c r="AR66" s="21"/>
      <c r="AS66" s="21"/>
    </row>
    <row r="67" spans="1:45" ht="15" customHeight="1" x14ac:dyDescent="0.2">
      <c r="A67" s="140"/>
      <c r="B67" s="203"/>
      <c r="C67" s="78"/>
      <c r="D67" s="183"/>
      <c r="E67" s="78"/>
      <c r="F67" s="78"/>
      <c r="G67" s="78"/>
      <c r="H67" s="204"/>
      <c r="I67" s="78"/>
      <c r="J67" s="78"/>
      <c r="K67" s="205"/>
      <c r="L67" s="41"/>
      <c r="M67" s="195"/>
      <c r="N67" s="78"/>
      <c r="O67" s="78"/>
      <c r="P67" s="78"/>
      <c r="Q67" s="78"/>
      <c r="R67" s="204"/>
      <c r="S67" s="78"/>
      <c r="T67" s="78"/>
      <c r="U67" s="205"/>
      <c r="V67" s="41"/>
      <c r="W67" s="209"/>
      <c r="X67" s="185"/>
      <c r="Y67" s="185"/>
      <c r="Z67" s="183"/>
      <c r="AA67" s="183"/>
      <c r="AB67" s="183"/>
      <c r="AC67" s="185"/>
      <c r="AD67" s="183"/>
      <c r="AE67" s="183"/>
      <c r="AF67" s="183"/>
      <c r="AG67" s="185"/>
      <c r="AH67" s="186"/>
      <c r="AI67" s="181" t="s">
        <v>7</v>
      </c>
      <c r="AJ67" s="183"/>
      <c r="AK67" s="183"/>
      <c r="AL67" s="223">
        <f>PRODUCT(AN49)</f>
        <v>1.174074074074074</v>
      </c>
      <c r="AM67" s="223">
        <f>PRODUCT(AN87)</f>
        <v>0.8125</v>
      </c>
      <c r="AN67" s="223">
        <f>PRODUCT(AL67-AM67)</f>
        <v>0.36157407407407405</v>
      </c>
      <c r="AO67" s="184"/>
      <c r="AP67" s="183"/>
      <c r="AQ67" s="186"/>
      <c r="AR67" s="21"/>
      <c r="AS67" s="21"/>
    </row>
    <row r="68" spans="1:45" ht="15" customHeight="1" x14ac:dyDescent="0.2">
      <c r="A68" s="140"/>
      <c r="B68" s="203"/>
      <c r="C68" s="78"/>
      <c r="D68" s="183"/>
      <c r="E68" s="78"/>
      <c r="F68" s="78"/>
      <c r="G68" s="78"/>
      <c r="H68" s="204"/>
      <c r="I68" s="78"/>
      <c r="J68" s="78"/>
      <c r="K68" s="205"/>
      <c r="L68" s="41"/>
      <c r="M68" s="195"/>
      <c r="N68" s="78"/>
      <c r="O68" s="78"/>
      <c r="P68" s="78"/>
      <c r="Q68" s="78"/>
      <c r="R68" s="204"/>
      <c r="S68" s="78"/>
      <c r="T68" s="78"/>
      <c r="U68" s="205"/>
      <c r="V68" s="41"/>
      <c r="W68" s="209"/>
      <c r="X68" s="185"/>
      <c r="Y68" s="185"/>
      <c r="Z68" s="183"/>
      <c r="AA68" s="183"/>
      <c r="AB68" s="183"/>
      <c r="AC68" s="185"/>
      <c r="AD68" s="183"/>
      <c r="AE68" s="183"/>
      <c r="AF68" s="183"/>
      <c r="AG68" s="185"/>
      <c r="AH68" s="186"/>
      <c r="AI68" s="183"/>
      <c r="AJ68" s="183"/>
      <c r="AK68" s="183"/>
      <c r="AL68" s="223"/>
      <c r="AM68" s="223"/>
      <c r="AN68" s="223"/>
      <c r="AO68" s="184"/>
      <c r="AP68" s="183"/>
      <c r="AQ68" s="186"/>
      <c r="AR68" s="21"/>
      <c r="AS68" s="21"/>
    </row>
    <row r="69" spans="1:45" ht="15" customHeight="1" x14ac:dyDescent="0.2">
      <c r="A69" s="140"/>
      <c r="B69" s="203"/>
      <c r="C69" s="78"/>
      <c r="D69" s="183"/>
      <c r="E69" s="78"/>
      <c r="F69" s="78"/>
      <c r="G69" s="78"/>
      <c r="H69" s="204"/>
      <c r="I69" s="78"/>
      <c r="J69" s="78"/>
      <c r="K69" s="205"/>
      <c r="L69" s="41"/>
      <c r="M69" s="195"/>
      <c r="N69" s="78"/>
      <c r="O69" s="78"/>
      <c r="P69" s="78"/>
      <c r="Q69" s="78"/>
      <c r="R69" s="204"/>
      <c r="S69" s="78"/>
      <c r="T69" s="78"/>
      <c r="U69" s="205"/>
      <c r="V69" s="41"/>
      <c r="W69" s="209"/>
      <c r="X69" s="185"/>
      <c r="Y69" s="185"/>
      <c r="Z69" s="183"/>
      <c r="AA69" s="183"/>
      <c r="AB69" s="183"/>
      <c r="AC69" s="185"/>
      <c r="AD69" s="183"/>
      <c r="AE69" s="183"/>
      <c r="AF69" s="183"/>
      <c r="AG69" s="185"/>
      <c r="AH69" s="186"/>
      <c r="AI69" s="183"/>
      <c r="AJ69" s="183"/>
      <c r="AK69" s="183"/>
      <c r="AL69" s="223"/>
      <c r="AM69" s="223"/>
      <c r="AN69" s="223"/>
      <c r="AO69" s="184"/>
      <c r="AP69" s="183"/>
      <c r="AQ69" s="186"/>
      <c r="AR69" s="21"/>
      <c r="AS69" s="21"/>
    </row>
    <row r="70" spans="1:45" ht="15" customHeight="1" x14ac:dyDescent="0.2">
      <c r="A70" s="140"/>
      <c r="B70" s="203"/>
      <c r="C70" s="78"/>
      <c r="D70" s="183"/>
      <c r="E70" s="78"/>
      <c r="F70" s="78"/>
      <c r="G70" s="78"/>
      <c r="H70" s="204"/>
      <c r="I70" s="78"/>
      <c r="J70" s="78"/>
      <c r="K70" s="205"/>
      <c r="L70" s="41"/>
      <c r="M70" s="195"/>
      <c r="N70" s="78"/>
      <c r="O70" s="78"/>
      <c r="P70" s="78"/>
      <c r="Q70" s="78"/>
      <c r="R70" s="204"/>
      <c r="S70" s="78"/>
      <c r="T70" s="78"/>
      <c r="U70" s="205"/>
      <c r="V70" s="41"/>
      <c r="W70" s="209"/>
      <c r="X70" s="185"/>
      <c r="Y70" s="185"/>
      <c r="Z70" s="183"/>
      <c r="AA70" s="183"/>
      <c r="AB70" s="183"/>
      <c r="AC70" s="185"/>
      <c r="AD70" s="183"/>
      <c r="AE70" s="183"/>
      <c r="AF70" s="183"/>
      <c r="AG70" s="185"/>
      <c r="AH70" s="186"/>
      <c r="AI70" s="183"/>
      <c r="AJ70" s="183"/>
      <c r="AK70" s="183"/>
      <c r="AL70" s="223"/>
      <c r="AM70" s="223"/>
      <c r="AN70" s="223"/>
      <c r="AO70" s="184"/>
      <c r="AP70" s="183"/>
      <c r="AQ70" s="186"/>
      <c r="AR70" s="21"/>
      <c r="AS70" s="21"/>
    </row>
    <row r="71" spans="1:45" s="6" customFormat="1" ht="15" customHeight="1" x14ac:dyDescent="0.25">
      <c r="A71" s="7"/>
      <c r="B71" s="187"/>
      <c r="C71" s="189"/>
      <c r="D71" s="189"/>
      <c r="E71" s="189"/>
      <c r="F71" s="189"/>
      <c r="G71" s="189"/>
      <c r="H71" s="214"/>
      <c r="I71" s="214"/>
      <c r="J71" s="214"/>
      <c r="K71" s="215"/>
      <c r="L71" s="41"/>
      <c r="M71" s="187"/>
      <c r="N71" s="189"/>
      <c r="O71" s="189"/>
      <c r="P71" s="189"/>
      <c r="Q71" s="189"/>
      <c r="R71" s="189"/>
      <c r="S71" s="189"/>
      <c r="T71" s="189"/>
      <c r="U71" s="215"/>
      <c r="V71" s="41"/>
      <c r="W71" s="187"/>
      <c r="X71" s="189"/>
      <c r="Y71" s="189"/>
      <c r="Z71" s="189"/>
      <c r="AA71" s="189"/>
      <c r="AB71" s="189"/>
      <c r="AC71" s="189"/>
      <c r="AD71" s="189"/>
      <c r="AE71" s="189"/>
      <c r="AF71" s="214"/>
      <c r="AG71" s="214"/>
      <c r="AH71" s="215"/>
      <c r="AI71" s="189"/>
      <c r="AJ71" s="189"/>
      <c r="AK71" s="189"/>
      <c r="AL71" s="189"/>
      <c r="AM71" s="189"/>
      <c r="AN71" s="189"/>
      <c r="AO71" s="189"/>
      <c r="AP71" s="189"/>
      <c r="AQ71" s="193"/>
      <c r="AR71" s="37"/>
      <c r="AS71" s="42"/>
    </row>
    <row r="72" spans="1:45" s="6" customFormat="1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216"/>
      <c r="AG72" s="217"/>
      <c r="AH72" s="21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42"/>
    </row>
    <row r="73" spans="1:45" ht="15" customHeight="1" x14ac:dyDescent="0.2">
      <c r="A73" s="140"/>
      <c r="B73" s="197" t="s">
        <v>180</v>
      </c>
      <c r="C73" s="70"/>
      <c r="D73" s="70"/>
      <c r="E73" s="70"/>
      <c r="F73" s="70" t="s">
        <v>157</v>
      </c>
      <c r="G73" s="70" t="s">
        <v>3</v>
      </c>
      <c r="H73" s="70" t="s">
        <v>5</v>
      </c>
      <c r="I73" s="70" t="s">
        <v>6</v>
      </c>
      <c r="J73" s="70" t="s">
        <v>158</v>
      </c>
      <c r="K73" s="198" t="s">
        <v>17</v>
      </c>
      <c r="L73" s="37"/>
      <c r="M73" s="199" t="s">
        <v>159</v>
      </c>
      <c r="N73" s="71"/>
      <c r="O73" s="71"/>
      <c r="P73" s="70" t="s">
        <v>3</v>
      </c>
      <c r="Q73" s="70" t="s">
        <v>5</v>
      </c>
      <c r="R73" s="70" t="s">
        <v>6</v>
      </c>
      <c r="S73" s="70" t="s">
        <v>158</v>
      </c>
      <c r="T73" s="71"/>
      <c r="U73" s="198" t="s">
        <v>17</v>
      </c>
      <c r="V73" s="37"/>
      <c r="W73" s="199" t="s">
        <v>181</v>
      </c>
      <c r="X73" s="71"/>
      <c r="Y73" s="71"/>
      <c r="Z73" s="71"/>
      <c r="AA73" s="71"/>
      <c r="AB73" s="71"/>
      <c r="AC73" s="71"/>
      <c r="AD73" s="71"/>
      <c r="AE73" s="71"/>
      <c r="AF73" s="218"/>
      <c r="AG73" s="218"/>
      <c r="AH73" s="219"/>
      <c r="AI73" s="201" t="s">
        <v>263</v>
      </c>
      <c r="AJ73" s="202"/>
      <c r="AK73" s="202"/>
      <c r="AL73" s="221" t="s">
        <v>3</v>
      </c>
      <c r="AM73" s="221" t="s">
        <v>5</v>
      </c>
      <c r="AN73" s="221" t="s">
        <v>6</v>
      </c>
      <c r="AO73" s="71"/>
      <c r="AP73" s="70" t="s">
        <v>264</v>
      </c>
      <c r="AQ73" s="110"/>
      <c r="AR73" s="21"/>
      <c r="AS73" s="21"/>
    </row>
    <row r="74" spans="1:45" ht="15" customHeight="1" x14ac:dyDescent="0.2">
      <c r="A74" s="140"/>
      <c r="B74" s="203">
        <v>2014</v>
      </c>
      <c r="C74" s="78" t="s">
        <v>60</v>
      </c>
      <c r="D74" s="183" t="s">
        <v>53</v>
      </c>
      <c r="E74" s="78"/>
      <c r="F74" s="78">
        <v>23</v>
      </c>
      <c r="G74" s="78">
        <v>3</v>
      </c>
      <c r="H74" s="204">
        <f>PRODUCT((V10+W10)/U10)</f>
        <v>0</v>
      </c>
      <c r="I74" s="204">
        <f>PRODUCT(X10/U10)</f>
        <v>0.66666666666666663</v>
      </c>
      <c r="J74" s="204">
        <f>PRODUCT(V10+W10+X10)/U10</f>
        <v>0.66666666666666663</v>
      </c>
      <c r="K74" s="205">
        <f>PRODUCT(Y10/U10)</f>
        <v>4.666666666666667</v>
      </c>
      <c r="L74" s="41"/>
      <c r="M74" s="195" t="s">
        <v>182</v>
      </c>
      <c r="N74" s="78"/>
      <c r="O74" s="78">
        <v>20</v>
      </c>
      <c r="P74" s="78" t="s">
        <v>257</v>
      </c>
      <c r="Q74" s="194"/>
      <c r="R74" s="78" t="s">
        <v>242</v>
      </c>
      <c r="S74" s="78" t="s">
        <v>247</v>
      </c>
      <c r="T74" s="207"/>
      <c r="U74" s="205" t="s">
        <v>252</v>
      </c>
      <c r="V74" s="41"/>
      <c r="W74" s="209"/>
      <c r="X74" s="185"/>
      <c r="Y74" s="185"/>
      <c r="Z74" s="183"/>
      <c r="AA74" s="183"/>
      <c r="AB74" s="183"/>
      <c r="AC74" s="185"/>
      <c r="AD74" s="183"/>
      <c r="AE74" s="183"/>
      <c r="AF74" s="183"/>
      <c r="AG74" s="185"/>
      <c r="AH74" s="186"/>
      <c r="AI74" s="183" t="s">
        <v>278</v>
      </c>
      <c r="AJ74" s="183"/>
      <c r="AK74" s="183"/>
      <c r="AL74" s="184">
        <v>7</v>
      </c>
      <c r="AM74" s="184">
        <v>0</v>
      </c>
      <c r="AN74" s="184">
        <v>6</v>
      </c>
      <c r="AO74" s="183"/>
      <c r="AP74" s="222">
        <f>PRODUCT(AL74/AL86)</f>
        <v>0.4375</v>
      </c>
      <c r="AQ74" s="186"/>
      <c r="AR74" s="21"/>
      <c r="AS74" s="21"/>
    </row>
    <row r="75" spans="1:45" ht="15" customHeight="1" x14ac:dyDescent="0.2">
      <c r="A75" s="140"/>
      <c r="B75" s="203">
        <v>2015</v>
      </c>
      <c r="C75" s="78" t="s">
        <v>52</v>
      </c>
      <c r="D75" s="183" t="s">
        <v>53</v>
      </c>
      <c r="E75" s="78"/>
      <c r="F75" s="78">
        <v>24</v>
      </c>
      <c r="G75" s="78"/>
      <c r="H75" s="204"/>
      <c r="I75" s="204"/>
      <c r="J75" s="204"/>
      <c r="K75" s="205"/>
      <c r="L75" s="41"/>
      <c r="M75" s="195" t="s">
        <v>183</v>
      </c>
      <c r="N75" s="78"/>
      <c r="O75" s="78">
        <v>20</v>
      </c>
      <c r="P75" s="78" t="s">
        <v>258</v>
      </c>
      <c r="Q75" s="194"/>
      <c r="R75" s="78" t="s">
        <v>243</v>
      </c>
      <c r="S75" s="78" t="s">
        <v>248</v>
      </c>
      <c r="T75" s="207"/>
      <c r="U75" s="205" t="s">
        <v>253</v>
      </c>
      <c r="V75" s="41"/>
      <c r="W75" s="209"/>
      <c r="X75" s="185"/>
      <c r="Y75" s="185"/>
      <c r="Z75" s="183"/>
      <c r="AA75" s="183"/>
      <c r="AB75" s="183"/>
      <c r="AC75" s="185"/>
      <c r="AD75" s="183"/>
      <c r="AE75" s="183"/>
      <c r="AF75" s="183"/>
      <c r="AG75" s="185"/>
      <c r="AH75" s="186"/>
      <c r="AI75" s="183" t="s">
        <v>265</v>
      </c>
      <c r="AJ75" s="183"/>
      <c r="AK75" s="183"/>
      <c r="AL75" s="184"/>
      <c r="AM75" s="223">
        <f>PRODUCT(AM74/AL74)</f>
        <v>0</v>
      </c>
      <c r="AN75" s="223">
        <f>PRODUCT(AN74/AL74)</f>
        <v>0.8571428571428571</v>
      </c>
      <c r="AO75" s="183"/>
      <c r="AP75" s="183"/>
      <c r="AQ75" s="186"/>
      <c r="AR75" s="21"/>
      <c r="AS75" s="21"/>
    </row>
    <row r="76" spans="1:45" ht="15" customHeight="1" x14ac:dyDescent="0.2">
      <c r="A76" s="140"/>
      <c r="B76" s="203">
        <v>2016</v>
      </c>
      <c r="C76" s="78" t="s">
        <v>93</v>
      </c>
      <c r="D76" s="183" t="s">
        <v>53</v>
      </c>
      <c r="E76" s="78"/>
      <c r="F76" s="78">
        <v>25</v>
      </c>
      <c r="G76" s="78">
        <v>4</v>
      </c>
      <c r="H76" s="204">
        <f>PRODUCT((V12+W12)/U12)</f>
        <v>0</v>
      </c>
      <c r="I76" s="212">
        <f>PRODUCT(X12/U12)</f>
        <v>1</v>
      </c>
      <c r="J76" s="204">
        <f>PRODUCT(V12+W12+X12)/U12</f>
        <v>1</v>
      </c>
      <c r="K76" s="205">
        <f>PRODUCT(Y12/U12)</f>
        <v>4.25</v>
      </c>
      <c r="L76" s="41"/>
      <c r="M76" s="195" t="s">
        <v>184</v>
      </c>
      <c r="N76" s="78"/>
      <c r="O76" s="78">
        <v>21</v>
      </c>
      <c r="P76" s="78" t="s">
        <v>164</v>
      </c>
      <c r="Q76" s="194"/>
      <c r="R76" s="78" t="s">
        <v>244</v>
      </c>
      <c r="S76" s="78" t="s">
        <v>249</v>
      </c>
      <c r="T76" s="207"/>
      <c r="U76" s="205" t="s">
        <v>254</v>
      </c>
      <c r="V76" s="41"/>
      <c r="W76" s="209"/>
      <c r="X76" s="185"/>
      <c r="Y76" s="185"/>
      <c r="Z76" s="183"/>
      <c r="AA76" s="183"/>
      <c r="AB76" s="183"/>
      <c r="AC76" s="185"/>
      <c r="AD76" s="183"/>
      <c r="AE76" s="183"/>
      <c r="AF76" s="183"/>
      <c r="AG76" s="185"/>
      <c r="AH76" s="186"/>
      <c r="AI76" s="183"/>
      <c r="AJ76" s="183"/>
      <c r="AK76" s="183"/>
      <c r="AL76" s="184"/>
      <c r="AM76" s="184"/>
      <c r="AN76" s="184"/>
      <c r="AO76" s="183"/>
      <c r="AP76" s="183"/>
      <c r="AQ76" s="186"/>
      <c r="AR76" s="21"/>
      <c r="AS76" s="21"/>
    </row>
    <row r="77" spans="1:45" ht="15" customHeight="1" x14ac:dyDescent="0.2">
      <c r="A77" s="140"/>
      <c r="B77" s="203">
        <v>2017</v>
      </c>
      <c r="C77" s="78" t="s">
        <v>120</v>
      </c>
      <c r="D77" s="183" t="s">
        <v>94</v>
      </c>
      <c r="E77" s="78"/>
      <c r="F77" s="78">
        <v>26</v>
      </c>
      <c r="G77" s="78">
        <v>4</v>
      </c>
      <c r="H77" s="204">
        <f>PRODUCT((V13+W13)/U13)</f>
        <v>0.25</v>
      </c>
      <c r="I77" s="204">
        <f>PRODUCT(X13/U13)</f>
        <v>1</v>
      </c>
      <c r="J77" s="212">
        <f>PRODUCT(V13+W13+X13)/U13</f>
        <v>1.25</v>
      </c>
      <c r="K77" s="205">
        <f>PRODUCT(Y13/U13)</f>
        <v>4.25</v>
      </c>
      <c r="L77" s="41"/>
      <c r="M77" s="195" t="s">
        <v>184</v>
      </c>
      <c r="N77" s="78"/>
      <c r="O77" s="78"/>
      <c r="P77" s="78" t="s">
        <v>259</v>
      </c>
      <c r="Q77" s="78" t="s">
        <v>239</v>
      </c>
      <c r="R77" s="78" t="s">
        <v>245</v>
      </c>
      <c r="S77" s="78" t="s">
        <v>250</v>
      </c>
      <c r="T77" s="207"/>
      <c r="U77" s="205" t="s">
        <v>236</v>
      </c>
      <c r="V77" s="41"/>
      <c r="W77" s="209"/>
      <c r="X77" s="185"/>
      <c r="Y77" s="185"/>
      <c r="Z77" s="183"/>
      <c r="AA77" s="183"/>
      <c r="AB77" s="183"/>
      <c r="AC77" s="185"/>
      <c r="AD77" s="183"/>
      <c r="AE77" s="183"/>
      <c r="AF77" s="183"/>
      <c r="AG77" s="185"/>
      <c r="AH77" s="186"/>
      <c r="AI77" s="181" t="s">
        <v>279</v>
      </c>
      <c r="AJ77" s="183"/>
      <c r="AK77" s="183"/>
      <c r="AL77" s="184">
        <v>9</v>
      </c>
      <c r="AM77" s="184">
        <v>2</v>
      </c>
      <c r="AN77" s="184">
        <v>7</v>
      </c>
      <c r="AO77" s="183"/>
      <c r="AP77" s="222">
        <f>PRODUCT(AL77/AL86)</f>
        <v>0.5625</v>
      </c>
      <c r="AQ77" s="186"/>
      <c r="AR77" s="21"/>
      <c r="AS77" s="21"/>
    </row>
    <row r="78" spans="1:45" ht="15" customHeight="1" x14ac:dyDescent="0.2">
      <c r="A78" s="140"/>
      <c r="B78" s="203">
        <v>2018</v>
      </c>
      <c r="C78" s="78" t="s">
        <v>93</v>
      </c>
      <c r="D78" s="183" t="s">
        <v>94</v>
      </c>
      <c r="E78" s="78"/>
      <c r="F78" s="78">
        <v>27</v>
      </c>
      <c r="G78" s="78">
        <v>3</v>
      </c>
      <c r="H78" s="212">
        <f t="shared" ref="H78:H79" si="14">PRODUCT((V14+W14)/U14)</f>
        <v>0.33333333333333331</v>
      </c>
      <c r="I78" s="204">
        <f t="shared" ref="I78:I79" si="15">PRODUCT(X14/U14)</f>
        <v>0.66666666666666663</v>
      </c>
      <c r="J78" s="204">
        <f t="shared" ref="J78:J79" si="16">PRODUCT(V14+W14+X14)/U14</f>
        <v>1</v>
      </c>
      <c r="K78" s="213">
        <f t="shared" ref="K78:K79" si="17">PRODUCT(Y14/U14)</f>
        <v>5.333333333333333</v>
      </c>
      <c r="L78" s="41"/>
      <c r="M78" s="195" t="s">
        <v>186</v>
      </c>
      <c r="N78" s="78"/>
      <c r="O78" s="78"/>
      <c r="P78" s="78" t="s">
        <v>260</v>
      </c>
      <c r="Q78" s="107" t="s">
        <v>240</v>
      </c>
      <c r="R78" s="78" t="s">
        <v>165</v>
      </c>
      <c r="S78" s="78" t="s">
        <v>168</v>
      </c>
      <c r="T78" s="207"/>
      <c r="U78" s="205" t="s">
        <v>255</v>
      </c>
      <c r="V78" s="41"/>
      <c r="W78" s="209"/>
      <c r="X78" s="185"/>
      <c r="Y78" s="185"/>
      <c r="Z78" s="183"/>
      <c r="AA78" s="183"/>
      <c r="AB78" s="183"/>
      <c r="AC78" s="185"/>
      <c r="AD78" s="183"/>
      <c r="AE78" s="183"/>
      <c r="AF78" s="183"/>
      <c r="AG78" s="185"/>
      <c r="AH78" s="186"/>
      <c r="AI78" s="183" t="s">
        <v>265</v>
      </c>
      <c r="AJ78" s="183"/>
      <c r="AK78" s="183"/>
      <c r="AL78" s="184"/>
      <c r="AM78" s="223">
        <f>PRODUCT(AM77/AL77)</f>
        <v>0.22222222222222221</v>
      </c>
      <c r="AN78" s="223">
        <f>PRODUCT(AN77/AL77)</f>
        <v>0.77777777777777779</v>
      </c>
      <c r="AO78" s="183"/>
      <c r="AP78" s="183"/>
      <c r="AQ78" s="186"/>
      <c r="AR78" s="21"/>
      <c r="AS78" s="21"/>
    </row>
    <row r="79" spans="1:45" ht="15" customHeight="1" x14ac:dyDescent="0.2">
      <c r="A79" s="140"/>
      <c r="B79" s="203">
        <v>2019</v>
      </c>
      <c r="C79" s="78" t="s">
        <v>93</v>
      </c>
      <c r="D79" s="183" t="s">
        <v>94</v>
      </c>
      <c r="E79" s="78"/>
      <c r="F79" s="78">
        <v>28</v>
      </c>
      <c r="G79" s="78">
        <v>2</v>
      </c>
      <c r="H79" s="204">
        <f t="shared" si="14"/>
        <v>0</v>
      </c>
      <c r="I79" s="204">
        <f t="shared" si="15"/>
        <v>0.5</v>
      </c>
      <c r="J79" s="204">
        <f t="shared" si="16"/>
        <v>0.5</v>
      </c>
      <c r="K79" s="205">
        <f t="shared" si="17"/>
        <v>3</v>
      </c>
      <c r="L79" s="41"/>
      <c r="M79" s="195" t="s">
        <v>188</v>
      </c>
      <c r="N79" s="78"/>
      <c r="O79" s="78"/>
      <c r="P79" s="107" t="s">
        <v>261</v>
      </c>
      <c r="Q79" s="78" t="s">
        <v>241</v>
      </c>
      <c r="R79" s="107" t="s">
        <v>246</v>
      </c>
      <c r="S79" s="107" t="s">
        <v>251</v>
      </c>
      <c r="T79" s="220"/>
      <c r="U79" s="213" t="s">
        <v>256</v>
      </c>
      <c r="V79" s="41"/>
      <c r="W79" s="209"/>
      <c r="X79" s="185"/>
      <c r="Y79" s="185"/>
      <c r="Z79" s="183"/>
      <c r="AA79" s="183"/>
      <c r="AB79" s="183"/>
      <c r="AC79" s="185"/>
      <c r="AD79" s="183"/>
      <c r="AE79" s="183"/>
      <c r="AF79" s="183"/>
      <c r="AG79" s="185"/>
      <c r="AH79" s="186"/>
      <c r="AI79" s="183"/>
      <c r="AJ79" s="183"/>
      <c r="AK79" s="183"/>
      <c r="AL79" s="184"/>
      <c r="AM79" s="184"/>
      <c r="AN79" s="184"/>
      <c r="AO79" s="183"/>
      <c r="AP79" s="183"/>
      <c r="AQ79" s="186"/>
      <c r="AR79" s="21"/>
      <c r="AS79" s="21"/>
    </row>
    <row r="80" spans="1:45" ht="15" customHeight="1" x14ac:dyDescent="0.2">
      <c r="A80" s="140"/>
      <c r="B80" s="203">
        <v>2020</v>
      </c>
      <c r="C80" s="78" t="s">
        <v>36</v>
      </c>
      <c r="D80" s="183" t="s">
        <v>285</v>
      </c>
      <c r="E80" s="78"/>
      <c r="F80" s="78">
        <v>29</v>
      </c>
      <c r="G80" s="78"/>
      <c r="H80" s="204"/>
      <c r="I80" s="204"/>
      <c r="J80" s="204"/>
      <c r="K80" s="205"/>
      <c r="L80" s="41"/>
      <c r="M80" s="195" t="s">
        <v>299</v>
      </c>
      <c r="N80" s="78"/>
      <c r="O80" s="78"/>
      <c r="P80" s="78"/>
      <c r="Q80" s="78"/>
      <c r="R80" s="204"/>
      <c r="S80" s="204"/>
      <c r="T80" s="204"/>
      <c r="U80" s="205"/>
      <c r="V80" s="41"/>
      <c r="W80" s="209"/>
      <c r="X80" s="185"/>
      <c r="Y80" s="185"/>
      <c r="Z80" s="183"/>
      <c r="AA80" s="183"/>
      <c r="AB80" s="183"/>
      <c r="AC80" s="185"/>
      <c r="AD80" s="183"/>
      <c r="AE80" s="183"/>
      <c r="AF80" s="183"/>
      <c r="AG80" s="185"/>
      <c r="AH80" s="186"/>
      <c r="AI80" s="181" t="s">
        <v>280</v>
      </c>
      <c r="AJ80" s="183"/>
      <c r="AK80" s="183"/>
      <c r="AL80" s="184">
        <v>0</v>
      </c>
      <c r="AM80" s="184">
        <v>0</v>
      </c>
      <c r="AN80" s="184">
        <v>0</v>
      </c>
      <c r="AO80" s="183"/>
      <c r="AP80" s="222">
        <f>PRODUCT(AL80/AL86)</f>
        <v>0</v>
      </c>
      <c r="AQ80" s="186"/>
      <c r="AR80" s="21"/>
      <c r="AS80" s="21"/>
    </row>
    <row r="81" spans="1:45" ht="15" customHeight="1" x14ac:dyDescent="0.2">
      <c r="A81" s="140"/>
      <c r="B81" s="203"/>
      <c r="C81" s="78"/>
      <c r="D81" s="183"/>
      <c r="E81" s="78"/>
      <c r="F81" s="78"/>
      <c r="G81" s="78"/>
      <c r="H81" s="204"/>
      <c r="I81" s="204"/>
      <c r="J81" s="204"/>
      <c r="K81" s="205"/>
      <c r="L81" s="41"/>
      <c r="M81" s="195"/>
      <c r="N81" s="78"/>
      <c r="O81" s="78"/>
      <c r="P81" s="78"/>
      <c r="Q81" s="78"/>
      <c r="R81" s="204"/>
      <c r="S81" s="204"/>
      <c r="T81" s="204"/>
      <c r="U81" s="205"/>
      <c r="V81" s="41"/>
      <c r="W81" s="209"/>
      <c r="X81" s="185"/>
      <c r="Y81" s="185"/>
      <c r="Z81" s="183"/>
      <c r="AA81" s="183"/>
      <c r="AB81" s="183"/>
      <c r="AC81" s="185"/>
      <c r="AD81" s="183"/>
      <c r="AE81" s="183"/>
      <c r="AF81" s="183"/>
      <c r="AG81" s="185"/>
      <c r="AH81" s="186"/>
      <c r="AI81" s="183" t="s">
        <v>265</v>
      </c>
      <c r="AJ81" s="183"/>
      <c r="AK81" s="183"/>
      <c r="AL81" s="184"/>
      <c r="AM81" s="223">
        <v>0</v>
      </c>
      <c r="AN81" s="223">
        <v>0</v>
      </c>
      <c r="AO81" s="183"/>
      <c r="AP81" s="183"/>
      <c r="AQ81" s="186"/>
      <c r="AR81" s="21"/>
      <c r="AS81" s="21"/>
    </row>
    <row r="82" spans="1:45" ht="15" customHeight="1" x14ac:dyDescent="0.2">
      <c r="A82" s="140"/>
      <c r="B82" s="203"/>
      <c r="C82" s="78"/>
      <c r="D82" s="183"/>
      <c r="E82" s="78"/>
      <c r="F82" s="78"/>
      <c r="G82" s="78"/>
      <c r="H82" s="204"/>
      <c r="I82" s="204"/>
      <c r="J82" s="204"/>
      <c r="K82" s="205"/>
      <c r="L82" s="41"/>
      <c r="M82" s="195"/>
      <c r="N82" s="78"/>
      <c r="O82" s="78"/>
      <c r="P82" s="78"/>
      <c r="Q82" s="78"/>
      <c r="R82" s="204"/>
      <c r="S82" s="204"/>
      <c r="T82" s="204"/>
      <c r="U82" s="205"/>
      <c r="V82" s="41"/>
      <c r="W82" s="209"/>
      <c r="X82" s="185"/>
      <c r="Y82" s="185"/>
      <c r="Z82" s="183"/>
      <c r="AA82" s="183"/>
      <c r="AB82" s="183"/>
      <c r="AC82" s="185"/>
      <c r="AD82" s="183"/>
      <c r="AE82" s="183"/>
      <c r="AF82" s="183"/>
      <c r="AG82" s="185"/>
      <c r="AH82" s="186"/>
      <c r="AI82" s="183"/>
      <c r="AJ82" s="183"/>
      <c r="AK82" s="183"/>
      <c r="AL82" s="183"/>
      <c r="AM82" s="185"/>
      <c r="AN82" s="183"/>
      <c r="AO82" s="183"/>
      <c r="AP82" s="183"/>
      <c r="AQ82" s="186"/>
      <c r="AR82" s="21"/>
      <c r="AS82" s="21"/>
    </row>
    <row r="83" spans="1:45" ht="15" customHeight="1" x14ac:dyDescent="0.2">
      <c r="A83" s="140"/>
      <c r="B83" s="203"/>
      <c r="C83" s="78"/>
      <c r="D83" s="183"/>
      <c r="E83" s="78"/>
      <c r="F83" s="78"/>
      <c r="G83" s="78"/>
      <c r="H83" s="204"/>
      <c r="I83" s="204"/>
      <c r="J83" s="204"/>
      <c r="K83" s="205"/>
      <c r="L83" s="41"/>
      <c r="M83" s="195"/>
      <c r="N83" s="78"/>
      <c r="O83" s="78"/>
      <c r="P83" s="78"/>
      <c r="Q83" s="78"/>
      <c r="R83" s="204"/>
      <c r="S83" s="204"/>
      <c r="T83" s="204"/>
      <c r="U83" s="205"/>
      <c r="V83" s="41"/>
      <c r="W83" s="209"/>
      <c r="X83" s="185"/>
      <c r="Y83" s="185"/>
      <c r="Z83" s="183"/>
      <c r="AA83" s="183"/>
      <c r="AB83" s="183"/>
      <c r="AC83" s="185"/>
      <c r="AD83" s="183"/>
      <c r="AE83" s="183"/>
      <c r="AF83" s="183"/>
      <c r="AG83" s="185"/>
      <c r="AH83" s="186"/>
      <c r="AI83" s="181" t="s">
        <v>281</v>
      </c>
      <c r="AJ83" s="183"/>
      <c r="AK83" s="183"/>
      <c r="AL83" s="184">
        <v>0</v>
      </c>
      <c r="AM83" s="184">
        <v>0</v>
      </c>
      <c r="AN83" s="184">
        <v>0</v>
      </c>
      <c r="AO83" s="183"/>
      <c r="AP83" s="222">
        <f>PRODUCT(AL83/AL86)</f>
        <v>0</v>
      </c>
      <c r="AQ83" s="186"/>
      <c r="AR83" s="21"/>
      <c r="AS83" s="21"/>
    </row>
    <row r="84" spans="1:45" ht="15" customHeight="1" x14ac:dyDescent="0.2">
      <c r="A84" s="140"/>
      <c r="B84" s="203"/>
      <c r="C84" s="78"/>
      <c r="D84" s="183"/>
      <c r="E84" s="78"/>
      <c r="F84" s="78"/>
      <c r="G84" s="78"/>
      <c r="H84" s="204"/>
      <c r="I84" s="204"/>
      <c r="J84" s="204"/>
      <c r="K84" s="205"/>
      <c r="L84" s="41"/>
      <c r="M84" s="195"/>
      <c r="N84" s="78"/>
      <c r="O84" s="78"/>
      <c r="P84" s="78"/>
      <c r="Q84" s="78"/>
      <c r="R84" s="204"/>
      <c r="S84" s="204"/>
      <c r="T84" s="204"/>
      <c r="U84" s="205"/>
      <c r="V84" s="41"/>
      <c r="W84" s="209"/>
      <c r="X84" s="185"/>
      <c r="Y84" s="185"/>
      <c r="Z84" s="183"/>
      <c r="AA84" s="183"/>
      <c r="AB84" s="183"/>
      <c r="AC84" s="185"/>
      <c r="AD84" s="183"/>
      <c r="AE84" s="183"/>
      <c r="AF84" s="183"/>
      <c r="AG84" s="185"/>
      <c r="AH84" s="186"/>
      <c r="AI84" s="183" t="s">
        <v>265</v>
      </c>
      <c r="AJ84" s="183"/>
      <c r="AK84" s="183"/>
      <c r="AL84" s="184"/>
      <c r="AM84" s="223">
        <v>0</v>
      </c>
      <c r="AN84" s="223">
        <v>0</v>
      </c>
      <c r="AO84" s="183"/>
      <c r="AP84" s="183"/>
      <c r="AQ84" s="186"/>
      <c r="AR84" s="21"/>
      <c r="AS84" s="21"/>
    </row>
    <row r="85" spans="1:45" ht="15" customHeight="1" x14ac:dyDescent="0.2">
      <c r="A85" s="140"/>
      <c r="B85" s="203"/>
      <c r="C85" s="78"/>
      <c r="D85" s="183"/>
      <c r="E85" s="78"/>
      <c r="F85" s="78"/>
      <c r="G85" s="78"/>
      <c r="H85" s="204"/>
      <c r="I85" s="204"/>
      <c r="J85" s="204"/>
      <c r="K85" s="205"/>
      <c r="L85" s="41"/>
      <c r="M85" s="195"/>
      <c r="N85" s="78"/>
      <c r="O85" s="78"/>
      <c r="P85" s="78"/>
      <c r="Q85" s="78"/>
      <c r="R85" s="204"/>
      <c r="S85" s="204"/>
      <c r="T85" s="204"/>
      <c r="U85" s="205"/>
      <c r="V85" s="41"/>
      <c r="W85" s="209"/>
      <c r="X85" s="185"/>
      <c r="Y85" s="185"/>
      <c r="Z85" s="183"/>
      <c r="AA85" s="183"/>
      <c r="AB85" s="183"/>
      <c r="AC85" s="185"/>
      <c r="AD85" s="183"/>
      <c r="AE85" s="183"/>
      <c r="AF85" s="183"/>
      <c r="AG85" s="185"/>
      <c r="AH85" s="186"/>
      <c r="AI85" s="183"/>
      <c r="AJ85" s="183"/>
      <c r="AK85" s="183"/>
      <c r="AL85" s="183"/>
      <c r="AM85" s="185"/>
      <c r="AN85" s="183"/>
      <c r="AO85" s="183"/>
      <c r="AP85" s="183"/>
      <c r="AQ85" s="186"/>
      <c r="AR85" s="21"/>
      <c r="AS85" s="21"/>
    </row>
    <row r="86" spans="1:45" ht="15" customHeight="1" x14ac:dyDescent="0.2">
      <c r="A86" s="140"/>
      <c r="B86" s="203"/>
      <c r="C86" s="78"/>
      <c r="D86" s="183"/>
      <c r="E86" s="78"/>
      <c r="F86" s="78"/>
      <c r="G86" s="78"/>
      <c r="H86" s="204"/>
      <c r="I86" s="204"/>
      <c r="J86" s="204"/>
      <c r="K86" s="205"/>
      <c r="L86" s="41"/>
      <c r="M86" s="195"/>
      <c r="N86" s="78"/>
      <c r="O86" s="78"/>
      <c r="P86" s="78"/>
      <c r="Q86" s="78"/>
      <c r="R86" s="204"/>
      <c r="S86" s="204"/>
      <c r="T86" s="204"/>
      <c r="U86" s="205"/>
      <c r="V86" s="41"/>
      <c r="W86" s="209"/>
      <c r="X86" s="185"/>
      <c r="Y86" s="185"/>
      <c r="Z86" s="183"/>
      <c r="AA86" s="183"/>
      <c r="AB86" s="183"/>
      <c r="AC86" s="185"/>
      <c r="AD86" s="183"/>
      <c r="AE86" s="183"/>
      <c r="AF86" s="183"/>
      <c r="AG86" s="185"/>
      <c r="AH86" s="186"/>
      <c r="AI86" s="183" t="s">
        <v>7</v>
      </c>
      <c r="AJ86" s="183"/>
      <c r="AK86" s="183"/>
      <c r="AL86" s="183">
        <f>PRODUCT(AL74+AL77+AL80+AL83)</f>
        <v>16</v>
      </c>
      <c r="AM86" s="183">
        <f t="shared" ref="AM86:AN86" si="18">PRODUCT(AM74+AM77+AM80+AM83)</f>
        <v>2</v>
      </c>
      <c r="AN86" s="183">
        <f t="shared" si="18"/>
        <v>13</v>
      </c>
      <c r="AO86" s="183"/>
      <c r="AP86" s="183"/>
      <c r="AQ86" s="186"/>
      <c r="AR86" s="21"/>
      <c r="AS86" s="21"/>
    </row>
    <row r="87" spans="1:45" ht="15" customHeight="1" x14ac:dyDescent="0.2">
      <c r="A87" s="140"/>
      <c r="B87" s="203"/>
      <c r="C87" s="78"/>
      <c r="D87" s="183"/>
      <c r="E87" s="78"/>
      <c r="F87" s="78"/>
      <c r="G87" s="78"/>
      <c r="H87" s="204"/>
      <c r="I87" s="204"/>
      <c r="J87" s="204"/>
      <c r="K87" s="205"/>
      <c r="L87" s="41"/>
      <c r="M87" s="195"/>
      <c r="N87" s="78"/>
      <c r="O87" s="78"/>
      <c r="P87" s="78"/>
      <c r="Q87" s="78"/>
      <c r="R87" s="204"/>
      <c r="S87" s="204"/>
      <c r="T87" s="204"/>
      <c r="U87" s="205"/>
      <c r="V87" s="41"/>
      <c r="W87" s="209"/>
      <c r="X87" s="185"/>
      <c r="Y87" s="185"/>
      <c r="Z87" s="183"/>
      <c r="AA87" s="183"/>
      <c r="AB87" s="183"/>
      <c r="AC87" s="185"/>
      <c r="AD87" s="183"/>
      <c r="AE87" s="183"/>
      <c r="AF87" s="183"/>
      <c r="AG87" s="185"/>
      <c r="AH87" s="186"/>
      <c r="AI87" s="183" t="s">
        <v>265</v>
      </c>
      <c r="AJ87" s="183"/>
      <c r="AK87" s="183"/>
      <c r="AL87" s="183"/>
      <c r="AM87" s="223">
        <f>PRODUCT(AM86/AL86)</f>
        <v>0.125</v>
      </c>
      <c r="AN87" s="223">
        <f>PRODUCT(AN86/AL86)</f>
        <v>0.8125</v>
      </c>
      <c r="AO87" s="183"/>
      <c r="AP87" s="183"/>
      <c r="AQ87" s="186"/>
      <c r="AR87" s="21"/>
      <c r="AS87" s="21"/>
    </row>
    <row r="88" spans="1:45" ht="15" customHeight="1" x14ac:dyDescent="0.2">
      <c r="A88" s="140"/>
      <c r="B88" s="203"/>
      <c r="C88" s="78"/>
      <c r="D88" s="183"/>
      <c r="E88" s="78"/>
      <c r="F88" s="78"/>
      <c r="G88" s="78"/>
      <c r="H88" s="204"/>
      <c r="I88" s="204"/>
      <c r="J88" s="204"/>
      <c r="K88" s="205"/>
      <c r="L88" s="41"/>
      <c r="M88" s="195"/>
      <c r="N88" s="78"/>
      <c r="O88" s="78"/>
      <c r="P88" s="78"/>
      <c r="Q88" s="78"/>
      <c r="R88" s="204"/>
      <c r="S88" s="204"/>
      <c r="T88" s="204"/>
      <c r="U88" s="205"/>
      <c r="V88" s="41"/>
      <c r="W88" s="209"/>
      <c r="X88" s="185"/>
      <c r="Y88" s="185"/>
      <c r="Z88" s="183"/>
      <c r="AA88" s="183"/>
      <c r="AB88" s="183"/>
      <c r="AC88" s="185"/>
      <c r="AD88" s="183"/>
      <c r="AE88" s="183"/>
      <c r="AF88" s="183"/>
      <c r="AG88" s="185"/>
      <c r="AH88" s="186"/>
      <c r="AI88" s="183"/>
      <c r="AJ88" s="183"/>
      <c r="AK88" s="183"/>
      <c r="AL88" s="183"/>
      <c r="AM88" s="185"/>
      <c r="AN88" s="183"/>
      <c r="AO88" s="183"/>
      <c r="AP88" s="183"/>
      <c r="AQ88" s="186"/>
      <c r="AR88" s="21"/>
      <c r="AS88" s="21"/>
    </row>
    <row r="89" spans="1:45" ht="15" customHeight="1" x14ac:dyDescent="0.2">
      <c r="A89" s="140"/>
      <c r="B89" s="203"/>
      <c r="C89" s="78"/>
      <c r="D89" s="183"/>
      <c r="E89" s="78"/>
      <c r="F89" s="78"/>
      <c r="G89" s="78"/>
      <c r="H89" s="204"/>
      <c r="I89" s="204"/>
      <c r="J89" s="204"/>
      <c r="K89" s="205"/>
      <c r="L89" s="41"/>
      <c r="M89" s="195"/>
      <c r="N89" s="78"/>
      <c r="O89" s="78"/>
      <c r="P89" s="78"/>
      <c r="Q89" s="78"/>
      <c r="R89" s="204"/>
      <c r="S89" s="204"/>
      <c r="T89" s="204"/>
      <c r="U89" s="205"/>
      <c r="V89" s="41"/>
      <c r="W89" s="209"/>
      <c r="X89" s="185"/>
      <c r="Y89" s="185"/>
      <c r="Z89" s="183"/>
      <c r="AA89" s="183"/>
      <c r="AB89" s="183"/>
      <c r="AC89" s="185"/>
      <c r="AD89" s="183"/>
      <c r="AE89" s="183"/>
      <c r="AF89" s="183"/>
      <c r="AG89" s="185"/>
      <c r="AH89" s="186"/>
      <c r="AI89" s="183"/>
      <c r="AJ89" s="183"/>
      <c r="AK89" s="183"/>
      <c r="AL89" s="183"/>
      <c r="AM89" s="185"/>
      <c r="AN89" s="183"/>
      <c r="AO89" s="183"/>
      <c r="AP89" s="183"/>
      <c r="AQ89" s="186"/>
      <c r="AR89" s="21"/>
      <c r="AS89" s="21"/>
    </row>
    <row r="90" spans="1:45" ht="15" customHeight="1" x14ac:dyDescent="0.2">
      <c r="A90" s="140"/>
      <c r="B90" s="203"/>
      <c r="C90" s="78"/>
      <c r="D90" s="183"/>
      <c r="E90" s="78"/>
      <c r="F90" s="78"/>
      <c r="G90" s="78"/>
      <c r="H90" s="204"/>
      <c r="I90" s="204"/>
      <c r="J90" s="204"/>
      <c r="K90" s="205"/>
      <c r="L90" s="41"/>
      <c r="M90" s="195"/>
      <c r="N90" s="78"/>
      <c r="O90" s="78"/>
      <c r="P90" s="78"/>
      <c r="Q90" s="78"/>
      <c r="R90" s="204"/>
      <c r="S90" s="204"/>
      <c r="T90" s="204"/>
      <c r="U90" s="205"/>
      <c r="V90" s="41"/>
      <c r="W90" s="209"/>
      <c r="X90" s="185"/>
      <c r="Y90" s="185"/>
      <c r="Z90" s="183"/>
      <c r="AA90" s="183"/>
      <c r="AB90" s="183"/>
      <c r="AC90" s="185"/>
      <c r="AD90" s="183"/>
      <c r="AE90" s="183"/>
      <c r="AF90" s="183"/>
      <c r="AG90" s="185"/>
      <c r="AH90" s="186"/>
      <c r="AI90" s="183"/>
      <c r="AJ90" s="183"/>
      <c r="AK90" s="183"/>
      <c r="AL90" s="183"/>
      <c r="AM90" s="185"/>
      <c r="AN90" s="183"/>
      <c r="AO90" s="183"/>
      <c r="AP90" s="183"/>
      <c r="AQ90" s="186"/>
      <c r="AR90" s="21"/>
      <c r="AS90" s="21"/>
    </row>
    <row r="91" spans="1:45" ht="15" customHeight="1" x14ac:dyDescent="0.2">
      <c r="A91" s="140"/>
      <c r="B91" s="203"/>
      <c r="C91" s="78"/>
      <c r="D91" s="183"/>
      <c r="E91" s="78"/>
      <c r="F91" s="78"/>
      <c r="G91" s="78"/>
      <c r="H91" s="204"/>
      <c r="I91" s="204"/>
      <c r="J91" s="204"/>
      <c r="K91" s="205"/>
      <c r="L91" s="41"/>
      <c r="M91" s="195"/>
      <c r="N91" s="78"/>
      <c r="O91" s="78"/>
      <c r="P91" s="78"/>
      <c r="Q91" s="78"/>
      <c r="R91" s="204"/>
      <c r="S91" s="204"/>
      <c r="T91" s="204"/>
      <c r="U91" s="205"/>
      <c r="V91" s="41"/>
      <c r="W91" s="209"/>
      <c r="X91" s="185"/>
      <c r="Y91" s="185"/>
      <c r="Z91" s="183"/>
      <c r="AA91" s="183"/>
      <c r="AB91" s="183"/>
      <c r="AC91" s="185"/>
      <c r="AD91" s="183"/>
      <c r="AE91" s="183"/>
      <c r="AF91" s="183"/>
      <c r="AG91" s="185"/>
      <c r="AH91" s="186"/>
      <c r="AI91" s="183"/>
      <c r="AJ91" s="183"/>
      <c r="AK91" s="183"/>
      <c r="AL91" s="183"/>
      <c r="AM91" s="185"/>
      <c r="AN91" s="183"/>
      <c r="AO91" s="183"/>
      <c r="AP91" s="183"/>
      <c r="AQ91" s="186"/>
      <c r="AR91" s="21"/>
      <c r="AS91" s="21"/>
    </row>
    <row r="92" spans="1:45" s="6" customFormat="1" ht="15" customHeight="1" x14ac:dyDescent="0.25">
      <c r="A92" s="7"/>
      <c r="B92" s="187"/>
      <c r="C92" s="189"/>
      <c r="D92" s="189"/>
      <c r="E92" s="189"/>
      <c r="F92" s="189"/>
      <c r="G92" s="189"/>
      <c r="H92" s="214"/>
      <c r="I92" s="214"/>
      <c r="J92" s="214"/>
      <c r="K92" s="215"/>
      <c r="L92" s="41"/>
      <c r="M92" s="187"/>
      <c r="N92" s="189"/>
      <c r="O92" s="189"/>
      <c r="P92" s="189"/>
      <c r="Q92" s="189"/>
      <c r="R92" s="189"/>
      <c r="S92" s="189"/>
      <c r="T92" s="189"/>
      <c r="U92" s="215"/>
      <c r="V92" s="41"/>
      <c r="W92" s="187"/>
      <c r="X92" s="189"/>
      <c r="Y92" s="189"/>
      <c r="Z92" s="189"/>
      <c r="AA92" s="189"/>
      <c r="AB92" s="189"/>
      <c r="AC92" s="189"/>
      <c r="AD92" s="189"/>
      <c r="AE92" s="189"/>
      <c r="AF92" s="189"/>
      <c r="AG92" s="189"/>
      <c r="AH92" s="193"/>
      <c r="AI92" s="189"/>
      <c r="AJ92" s="189"/>
      <c r="AK92" s="189"/>
      <c r="AL92" s="189"/>
      <c r="AM92" s="189"/>
      <c r="AN92" s="189"/>
      <c r="AO92" s="189"/>
      <c r="AP92" s="189"/>
      <c r="AQ92" s="193"/>
      <c r="AR92" s="37"/>
      <c r="AS92" s="42"/>
    </row>
    <row r="93" spans="1:45" s="6" customFormat="1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21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42"/>
    </row>
    <row r="94" spans="1:45" s="6" customFormat="1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1"/>
      <c r="AM94" s="21"/>
      <c r="AN94" s="21"/>
      <c r="AO94" s="37"/>
      <c r="AP94" s="37"/>
      <c r="AQ94" s="37"/>
      <c r="AR94" s="42"/>
      <c r="AS94" s="42"/>
    </row>
    <row r="95" spans="1:45" s="6" customFormat="1" ht="15" customHeight="1" x14ac:dyDescent="0.25">
      <c r="A95" s="7"/>
      <c r="B95" s="27">
        <v>2017</v>
      </c>
      <c r="C95" s="27" t="s">
        <v>120</v>
      </c>
      <c r="D95" s="26" t="s">
        <v>94</v>
      </c>
      <c r="E95" s="27">
        <v>29</v>
      </c>
      <c r="F95" s="27">
        <v>6</v>
      </c>
      <c r="G95" s="27">
        <v>42</v>
      </c>
      <c r="H95" s="27">
        <v>42</v>
      </c>
      <c r="I95" s="27">
        <v>141</v>
      </c>
      <c r="J95" s="27">
        <v>34</v>
      </c>
      <c r="K95" s="27">
        <v>85</v>
      </c>
      <c r="L95" s="27">
        <v>16</v>
      </c>
      <c r="M95" s="31">
        <v>6</v>
      </c>
      <c r="N95" s="48">
        <v>0.58260000000000001</v>
      </c>
      <c r="O95" s="77">
        <v>242</v>
      </c>
      <c r="P95" s="16"/>
      <c r="Q95" s="16" t="s">
        <v>138</v>
      </c>
      <c r="R95" s="16"/>
      <c r="S95" s="16"/>
      <c r="T95" s="21"/>
      <c r="U95" s="27">
        <v>4</v>
      </c>
      <c r="V95" s="28">
        <v>1</v>
      </c>
      <c r="W95" s="27">
        <v>4</v>
      </c>
      <c r="X95" s="37"/>
      <c r="Y95" s="37"/>
      <c r="Z95" s="37"/>
      <c r="AA95" s="37"/>
      <c r="AB95" s="27">
        <v>2</v>
      </c>
      <c r="AC95" s="27">
        <v>4</v>
      </c>
      <c r="AD95" s="37">
        <f t="shared" ref="AD95:AD107" si="19">SUM(AB95:AC95)</f>
        <v>6</v>
      </c>
      <c r="AE95" s="37"/>
      <c r="AF95" s="37"/>
      <c r="AG95" s="37"/>
      <c r="AH95" s="37"/>
      <c r="AI95" s="37"/>
      <c r="AJ95" s="37"/>
      <c r="AK95" s="37"/>
      <c r="AL95" s="21"/>
      <c r="AM95" s="21"/>
      <c r="AN95" s="21"/>
      <c r="AO95" s="37"/>
      <c r="AP95" s="37"/>
      <c r="AQ95" s="37"/>
      <c r="AR95" s="42"/>
      <c r="AS95" s="42"/>
    </row>
    <row r="96" spans="1:45" s="6" customFormat="1" ht="15" customHeight="1" x14ac:dyDescent="0.25">
      <c r="A96" s="7"/>
      <c r="B96" s="27">
        <v>2018</v>
      </c>
      <c r="C96" s="27" t="s">
        <v>93</v>
      </c>
      <c r="D96" s="26" t="s">
        <v>94</v>
      </c>
      <c r="E96" s="27">
        <v>30</v>
      </c>
      <c r="F96" s="27">
        <v>5</v>
      </c>
      <c r="G96" s="27">
        <v>43</v>
      </c>
      <c r="H96" s="27">
        <v>43</v>
      </c>
      <c r="I96" s="27">
        <v>163</v>
      </c>
      <c r="J96" s="27">
        <v>36</v>
      </c>
      <c r="K96" s="27">
        <v>110</v>
      </c>
      <c r="L96" s="27">
        <v>12</v>
      </c>
      <c r="M96" s="31">
        <v>5</v>
      </c>
      <c r="N96" s="33">
        <v>0.66800000000000004</v>
      </c>
      <c r="O96" s="77">
        <v>244.01197604790417</v>
      </c>
      <c r="P96" s="16"/>
      <c r="Q96" s="16" t="s">
        <v>141</v>
      </c>
      <c r="R96" s="16"/>
      <c r="S96" s="16" t="s">
        <v>142</v>
      </c>
      <c r="T96" s="21"/>
      <c r="U96" s="27">
        <v>3</v>
      </c>
      <c r="V96" s="28">
        <v>1</v>
      </c>
      <c r="W96" s="27">
        <v>2</v>
      </c>
      <c r="X96" s="37"/>
      <c r="Y96" s="37"/>
      <c r="Z96" s="37"/>
      <c r="AA96" s="37"/>
      <c r="AB96" s="27">
        <v>1</v>
      </c>
      <c r="AC96" s="27">
        <v>4</v>
      </c>
      <c r="AD96" s="37">
        <f t="shared" si="19"/>
        <v>5</v>
      </c>
      <c r="AE96" s="37"/>
      <c r="AF96" s="37"/>
      <c r="AG96" s="37"/>
      <c r="AH96" s="37"/>
      <c r="AI96" s="37"/>
      <c r="AJ96" s="37"/>
      <c r="AK96" s="37"/>
      <c r="AL96" s="21"/>
      <c r="AM96" s="21"/>
      <c r="AN96" s="21"/>
      <c r="AO96" s="37"/>
      <c r="AP96" s="37"/>
      <c r="AQ96" s="37"/>
      <c r="AR96" s="42"/>
      <c r="AS96" s="42"/>
    </row>
    <row r="97" spans="1:45" s="6" customFormat="1" ht="15" customHeight="1" x14ac:dyDescent="0.25">
      <c r="A97" s="7"/>
      <c r="B97" s="27">
        <v>2019</v>
      </c>
      <c r="C97" s="27" t="s">
        <v>93</v>
      </c>
      <c r="D97" s="26" t="s">
        <v>94</v>
      </c>
      <c r="E97" s="27">
        <v>20</v>
      </c>
      <c r="F97" s="27">
        <v>2</v>
      </c>
      <c r="G97" s="27">
        <v>44</v>
      </c>
      <c r="H97" s="27">
        <v>44</v>
      </c>
      <c r="I97" s="27">
        <v>86</v>
      </c>
      <c r="J97" s="27">
        <v>31</v>
      </c>
      <c r="K97" s="27">
        <v>45</v>
      </c>
      <c r="L97" s="27">
        <v>8</v>
      </c>
      <c r="M97" s="31">
        <v>2</v>
      </c>
      <c r="N97" s="33">
        <v>0.54769999999999996</v>
      </c>
      <c r="O97" s="77">
        <v>157</v>
      </c>
      <c r="P97" s="16"/>
      <c r="Q97" s="16" t="s">
        <v>154</v>
      </c>
      <c r="R97" s="16"/>
      <c r="S97" s="16"/>
      <c r="T97" s="21"/>
      <c r="U97" s="27">
        <v>2</v>
      </c>
      <c r="V97" s="28">
        <v>0</v>
      </c>
      <c r="W97" s="27">
        <v>1</v>
      </c>
      <c r="X97" s="37"/>
      <c r="Y97" s="37"/>
      <c r="Z97" s="37"/>
      <c r="AA97" s="37"/>
      <c r="AB97" s="27">
        <v>2</v>
      </c>
      <c r="AC97" s="27">
        <v>0</v>
      </c>
      <c r="AD97" s="37">
        <f t="shared" si="19"/>
        <v>2</v>
      </c>
      <c r="AE97" s="37"/>
      <c r="AF97" s="37"/>
      <c r="AG97" s="37"/>
      <c r="AH97" s="37"/>
      <c r="AI97" s="37"/>
      <c r="AJ97" s="37"/>
      <c r="AK97" s="37"/>
      <c r="AL97" s="21"/>
      <c r="AM97" s="21"/>
      <c r="AN97" s="21"/>
      <c r="AO97" s="37"/>
      <c r="AP97" s="37"/>
      <c r="AQ97" s="37"/>
      <c r="AR97" s="42"/>
      <c r="AS97" s="42"/>
    </row>
    <row r="98" spans="1:45" s="6" customFormat="1" ht="15" customHeight="1" x14ac:dyDescent="0.25">
      <c r="A98" s="7"/>
      <c r="B98" s="27"/>
      <c r="C98" s="27"/>
      <c r="D98" s="26"/>
      <c r="E98" s="27">
        <f t="shared" ref="E98:W98" si="20">SUM(E95:E97)</f>
        <v>79</v>
      </c>
      <c r="F98" s="27">
        <f t="shared" si="20"/>
        <v>13</v>
      </c>
      <c r="G98" s="27">
        <f t="shared" si="20"/>
        <v>129</v>
      </c>
      <c r="H98" s="27">
        <f t="shared" si="20"/>
        <v>129</v>
      </c>
      <c r="I98" s="27">
        <f t="shared" si="20"/>
        <v>390</v>
      </c>
      <c r="J98" s="27">
        <f t="shared" si="20"/>
        <v>101</v>
      </c>
      <c r="K98" s="27">
        <f t="shared" si="20"/>
        <v>240</v>
      </c>
      <c r="L98" s="27">
        <f t="shared" si="20"/>
        <v>36</v>
      </c>
      <c r="M98" s="31">
        <f t="shared" si="20"/>
        <v>13</v>
      </c>
      <c r="N98" s="33">
        <f t="shared" si="20"/>
        <v>1.7982999999999998</v>
      </c>
      <c r="O98" s="77">
        <f t="shared" si="20"/>
        <v>643.01197604790423</v>
      </c>
      <c r="P98" s="16">
        <f t="shared" si="20"/>
        <v>0</v>
      </c>
      <c r="Q98" s="16">
        <f t="shared" si="20"/>
        <v>0</v>
      </c>
      <c r="R98" s="16">
        <f t="shared" si="20"/>
        <v>0</v>
      </c>
      <c r="S98" s="16">
        <f t="shared" si="20"/>
        <v>0</v>
      </c>
      <c r="T98" s="21">
        <f t="shared" si="20"/>
        <v>0</v>
      </c>
      <c r="U98" s="27">
        <f t="shared" si="20"/>
        <v>9</v>
      </c>
      <c r="V98" s="28">
        <f t="shared" si="20"/>
        <v>2</v>
      </c>
      <c r="W98" s="27">
        <f t="shared" si="20"/>
        <v>7</v>
      </c>
      <c r="X98" s="37"/>
      <c r="Y98" s="37"/>
      <c r="Z98" s="37"/>
      <c r="AA98" s="37"/>
      <c r="AB98" s="27"/>
      <c r="AC98" s="27"/>
      <c r="AD98" s="37"/>
      <c r="AE98" s="37"/>
      <c r="AF98" s="37"/>
      <c r="AG98" s="37"/>
      <c r="AH98" s="37"/>
      <c r="AI98" s="37"/>
      <c r="AJ98" s="37"/>
      <c r="AK98" s="37"/>
      <c r="AL98" s="21"/>
      <c r="AM98" s="21"/>
      <c r="AN98" s="21"/>
      <c r="AO98" s="37"/>
      <c r="AP98" s="37"/>
      <c r="AQ98" s="37"/>
      <c r="AR98" s="42"/>
      <c r="AS98" s="42"/>
    </row>
    <row r="99" spans="1:45" s="6" customFormat="1" ht="15" customHeight="1" x14ac:dyDescent="0.25">
      <c r="A99" s="7"/>
      <c r="B99" s="27">
        <v>2013</v>
      </c>
      <c r="C99" s="27" t="s">
        <v>55</v>
      </c>
      <c r="D99" s="26" t="s">
        <v>53</v>
      </c>
      <c r="E99" s="27">
        <v>24</v>
      </c>
      <c r="F99" s="27">
        <v>2</v>
      </c>
      <c r="G99" s="27">
        <v>25</v>
      </c>
      <c r="H99" s="27">
        <v>25</v>
      </c>
      <c r="I99" s="27">
        <v>94</v>
      </c>
      <c r="J99" s="27">
        <v>48</v>
      </c>
      <c r="K99" s="27">
        <v>41</v>
      </c>
      <c r="L99" s="27">
        <v>3</v>
      </c>
      <c r="M99" s="31">
        <v>2</v>
      </c>
      <c r="N99" s="33">
        <v>0.56279999999999997</v>
      </c>
      <c r="O99" s="77">
        <f>PRODUCT(I99/N99)</f>
        <v>167.0220326936745</v>
      </c>
      <c r="P99" s="16"/>
      <c r="Q99" s="16" t="s">
        <v>133</v>
      </c>
      <c r="R99" s="16"/>
      <c r="S99" s="16"/>
      <c r="T99" s="21"/>
      <c r="U99" s="27"/>
      <c r="V99" s="28"/>
      <c r="W99" s="27"/>
      <c r="X99" s="37"/>
      <c r="Y99" s="37"/>
      <c r="Z99" s="37"/>
      <c r="AA99" s="37"/>
      <c r="AB99" s="27">
        <v>0</v>
      </c>
      <c r="AC99" s="27">
        <v>2</v>
      </c>
      <c r="AD99" s="37">
        <f t="shared" si="19"/>
        <v>2</v>
      </c>
      <c r="AE99" s="37"/>
      <c r="AF99" s="37"/>
      <c r="AG99" s="37"/>
      <c r="AH99" s="37"/>
      <c r="AI99" s="37"/>
      <c r="AJ99" s="37"/>
      <c r="AK99" s="37"/>
      <c r="AL99" s="21"/>
      <c r="AM99" s="21"/>
      <c r="AN99" s="21"/>
      <c r="AO99" s="37"/>
      <c r="AP99" s="37"/>
      <c r="AQ99" s="37"/>
      <c r="AR99" s="42"/>
      <c r="AS99" s="42"/>
    </row>
    <row r="100" spans="1:45" s="6" customFormat="1" ht="15" customHeight="1" x14ac:dyDescent="0.25">
      <c r="A100" s="7"/>
      <c r="B100" s="27">
        <v>2014</v>
      </c>
      <c r="C100" s="27" t="s">
        <v>60</v>
      </c>
      <c r="D100" s="26" t="s">
        <v>53</v>
      </c>
      <c r="E100" s="27">
        <v>26</v>
      </c>
      <c r="F100" s="27">
        <v>7</v>
      </c>
      <c r="G100" s="27">
        <v>24</v>
      </c>
      <c r="H100" s="27">
        <v>24</v>
      </c>
      <c r="I100" s="27">
        <v>106</v>
      </c>
      <c r="J100" s="27">
        <v>44</v>
      </c>
      <c r="K100" s="27">
        <v>52</v>
      </c>
      <c r="L100" s="27">
        <v>3</v>
      </c>
      <c r="M100" s="31">
        <v>7</v>
      </c>
      <c r="N100" s="33">
        <v>0.65400000000000003</v>
      </c>
      <c r="O100" s="77">
        <f>PRODUCT(I100/N100)</f>
        <v>162.07951070336389</v>
      </c>
      <c r="P100" s="16"/>
      <c r="Q100" s="16"/>
      <c r="R100" s="16"/>
      <c r="S100" s="16"/>
      <c r="T100" s="21"/>
      <c r="U100" s="27">
        <v>3</v>
      </c>
      <c r="V100" s="28">
        <v>0</v>
      </c>
      <c r="W100" s="27">
        <v>2</v>
      </c>
      <c r="X100" s="37"/>
      <c r="Y100" s="37"/>
      <c r="Z100" s="37"/>
      <c r="AA100" s="37"/>
      <c r="AB100" s="27">
        <v>2</v>
      </c>
      <c r="AC100" s="27">
        <v>5</v>
      </c>
      <c r="AD100" s="37">
        <f t="shared" si="19"/>
        <v>7</v>
      </c>
      <c r="AE100" s="37"/>
      <c r="AF100" s="37"/>
      <c r="AG100" s="37"/>
      <c r="AH100" s="37"/>
      <c r="AI100" s="37"/>
      <c r="AJ100" s="37"/>
      <c r="AK100" s="37"/>
      <c r="AL100" s="21"/>
      <c r="AM100" s="21"/>
      <c r="AN100" s="21"/>
      <c r="AO100" s="37"/>
      <c r="AP100" s="37"/>
      <c r="AQ100" s="37"/>
      <c r="AR100" s="42"/>
      <c r="AS100" s="42"/>
    </row>
    <row r="101" spans="1:45" s="6" customFormat="1" ht="15" customHeight="1" x14ac:dyDescent="0.25">
      <c r="A101" s="7"/>
      <c r="B101" s="27">
        <v>2015</v>
      </c>
      <c r="C101" s="27" t="s">
        <v>52</v>
      </c>
      <c r="D101" s="26" t="s">
        <v>53</v>
      </c>
      <c r="E101" s="27">
        <v>27</v>
      </c>
      <c r="F101" s="27">
        <v>8</v>
      </c>
      <c r="G101" s="27">
        <v>44</v>
      </c>
      <c r="H101" s="27">
        <v>44</v>
      </c>
      <c r="I101" s="27">
        <v>143</v>
      </c>
      <c r="J101" s="27">
        <v>41</v>
      </c>
      <c r="K101" s="27">
        <v>83</v>
      </c>
      <c r="L101" s="27">
        <v>11</v>
      </c>
      <c r="M101" s="31">
        <v>8</v>
      </c>
      <c r="N101" s="48">
        <v>0.67769999999999997</v>
      </c>
      <c r="O101" s="77">
        <v>211</v>
      </c>
      <c r="P101" s="16"/>
      <c r="Q101" s="16" t="s">
        <v>135</v>
      </c>
      <c r="R101" s="16" t="s">
        <v>134</v>
      </c>
      <c r="S101" s="16" t="s">
        <v>136</v>
      </c>
      <c r="T101" s="21"/>
      <c r="U101" s="27"/>
      <c r="V101" s="28"/>
      <c r="W101" s="27"/>
      <c r="X101" s="37"/>
      <c r="Y101" s="37"/>
      <c r="Z101" s="37"/>
      <c r="AA101" s="37"/>
      <c r="AB101" s="27">
        <v>4</v>
      </c>
      <c r="AC101" s="27">
        <v>4</v>
      </c>
      <c r="AD101" s="37">
        <f t="shared" si="19"/>
        <v>8</v>
      </c>
      <c r="AE101" s="37"/>
      <c r="AF101" s="37"/>
      <c r="AG101" s="37"/>
      <c r="AH101" s="37"/>
      <c r="AI101" s="37"/>
      <c r="AJ101" s="37"/>
      <c r="AK101" s="37"/>
      <c r="AL101" s="21"/>
      <c r="AM101" s="21"/>
      <c r="AN101" s="21"/>
      <c r="AO101" s="37"/>
      <c r="AP101" s="37"/>
      <c r="AQ101" s="37"/>
      <c r="AR101" s="42"/>
      <c r="AS101" s="42"/>
    </row>
    <row r="102" spans="1:45" s="6" customFormat="1" ht="15" customHeight="1" x14ac:dyDescent="0.25">
      <c r="A102" s="7"/>
      <c r="B102" s="27">
        <v>2016</v>
      </c>
      <c r="C102" s="27" t="s">
        <v>93</v>
      </c>
      <c r="D102" s="26" t="s">
        <v>53</v>
      </c>
      <c r="E102" s="27">
        <v>27</v>
      </c>
      <c r="F102" s="27">
        <v>5</v>
      </c>
      <c r="G102" s="27">
        <v>49</v>
      </c>
      <c r="H102" s="27">
        <v>49</v>
      </c>
      <c r="I102" s="27">
        <v>160</v>
      </c>
      <c r="J102" s="27">
        <v>36</v>
      </c>
      <c r="K102" s="27">
        <v>102</v>
      </c>
      <c r="L102" s="27">
        <v>17</v>
      </c>
      <c r="M102" s="31">
        <v>5</v>
      </c>
      <c r="N102" s="33">
        <v>0.8</v>
      </c>
      <c r="O102" s="77">
        <v>200</v>
      </c>
      <c r="P102" s="16"/>
      <c r="Q102" s="16" t="s">
        <v>60</v>
      </c>
      <c r="R102" s="16"/>
      <c r="S102" s="16" t="s">
        <v>137</v>
      </c>
      <c r="T102" s="21"/>
      <c r="U102" s="27">
        <v>4</v>
      </c>
      <c r="V102" s="28">
        <v>0</v>
      </c>
      <c r="W102" s="27">
        <v>4</v>
      </c>
      <c r="X102" s="37"/>
      <c r="Y102" s="37"/>
      <c r="Z102" s="37"/>
      <c r="AA102" s="37"/>
      <c r="AB102" s="27">
        <v>2</v>
      </c>
      <c r="AC102" s="27">
        <v>3</v>
      </c>
      <c r="AD102" s="37">
        <f t="shared" si="19"/>
        <v>5</v>
      </c>
      <c r="AE102" s="37"/>
      <c r="AF102" s="37"/>
      <c r="AG102" s="37"/>
      <c r="AH102" s="37"/>
      <c r="AI102" s="37"/>
      <c r="AJ102" s="37"/>
      <c r="AK102" s="37"/>
      <c r="AL102" s="21"/>
      <c r="AM102" s="21"/>
      <c r="AN102" s="21"/>
      <c r="AO102" s="37"/>
      <c r="AP102" s="37"/>
      <c r="AQ102" s="37"/>
      <c r="AR102" s="42"/>
      <c r="AS102" s="42"/>
    </row>
    <row r="103" spans="1:45" s="6" customFormat="1" ht="15" customHeight="1" x14ac:dyDescent="0.25">
      <c r="A103" s="7"/>
      <c r="B103" s="27"/>
      <c r="C103" s="27"/>
      <c r="D103" s="26"/>
      <c r="E103" s="27">
        <f t="shared" ref="E103:W103" si="21">SUM(E99:E102)</f>
        <v>104</v>
      </c>
      <c r="F103" s="27">
        <f t="shared" si="21"/>
        <v>22</v>
      </c>
      <c r="G103" s="27">
        <f t="shared" si="21"/>
        <v>142</v>
      </c>
      <c r="H103" s="27">
        <f t="shared" si="21"/>
        <v>142</v>
      </c>
      <c r="I103" s="27">
        <f t="shared" si="21"/>
        <v>503</v>
      </c>
      <c r="J103" s="27">
        <f t="shared" si="21"/>
        <v>169</v>
      </c>
      <c r="K103" s="27">
        <f t="shared" si="21"/>
        <v>278</v>
      </c>
      <c r="L103" s="27">
        <f t="shared" si="21"/>
        <v>34</v>
      </c>
      <c r="M103" s="31">
        <f t="shared" si="21"/>
        <v>22</v>
      </c>
      <c r="N103" s="33">
        <f t="shared" si="21"/>
        <v>2.6945000000000001</v>
      </c>
      <c r="O103" s="77">
        <f t="shared" si="21"/>
        <v>740.10154339703843</v>
      </c>
      <c r="P103" s="16">
        <f t="shared" si="21"/>
        <v>0</v>
      </c>
      <c r="Q103" s="16">
        <f t="shared" si="21"/>
        <v>0</v>
      </c>
      <c r="R103" s="16">
        <f t="shared" si="21"/>
        <v>0</v>
      </c>
      <c r="S103" s="16">
        <f t="shared" si="21"/>
        <v>0</v>
      </c>
      <c r="T103" s="21">
        <f t="shared" si="21"/>
        <v>0</v>
      </c>
      <c r="U103" s="27">
        <f t="shared" si="21"/>
        <v>7</v>
      </c>
      <c r="V103" s="28">
        <f t="shared" si="21"/>
        <v>0</v>
      </c>
      <c r="W103" s="27">
        <f t="shared" si="21"/>
        <v>6</v>
      </c>
      <c r="X103" s="37"/>
      <c r="Y103" s="37"/>
      <c r="Z103" s="37"/>
      <c r="AA103" s="37"/>
      <c r="AB103" s="27"/>
      <c r="AC103" s="27"/>
      <c r="AD103" s="37"/>
      <c r="AE103" s="37"/>
      <c r="AF103" s="37"/>
      <c r="AG103" s="37"/>
      <c r="AH103" s="37"/>
      <c r="AI103" s="37"/>
      <c r="AJ103" s="37"/>
      <c r="AK103" s="37"/>
      <c r="AL103" s="21"/>
      <c r="AM103" s="21"/>
      <c r="AN103" s="21"/>
      <c r="AO103" s="37"/>
      <c r="AP103" s="37"/>
      <c r="AQ103" s="37"/>
      <c r="AR103" s="42"/>
      <c r="AS103" s="42"/>
    </row>
    <row r="104" spans="1:45" s="6" customFormat="1" ht="15" customHeight="1" x14ac:dyDescent="0.25">
      <c r="A104" s="7"/>
      <c r="B104" s="27">
        <v>2011</v>
      </c>
      <c r="C104" s="27" t="s">
        <v>46</v>
      </c>
      <c r="D104" s="26" t="s">
        <v>47</v>
      </c>
      <c r="E104" s="27">
        <v>23</v>
      </c>
      <c r="F104" s="32">
        <v>2</v>
      </c>
      <c r="G104" s="32">
        <v>4</v>
      </c>
      <c r="H104" s="32">
        <v>4</v>
      </c>
      <c r="I104" s="32">
        <v>50</v>
      </c>
      <c r="J104" s="27">
        <v>29</v>
      </c>
      <c r="K104" s="27">
        <v>10</v>
      </c>
      <c r="L104" s="27">
        <v>9</v>
      </c>
      <c r="M104" s="31">
        <v>2</v>
      </c>
      <c r="N104" s="33">
        <v>0.439</v>
      </c>
      <c r="O104" s="77">
        <f>PRODUCT(I104/N104)</f>
        <v>113.89521640091117</v>
      </c>
      <c r="P104" s="16"/>
      <c r="Q104" s="16"/>
      <c r="R104" s="16"/>
      <c r="S104" s="16"/>
      <c r="T104" s="21"/>
      <c r="U104" s="27"/>
      <c r="V104" s="28"/>
      <c r="W104" s="27"/>
      <c r="X104" s="37"/>
      <c r="Y104" s="37"/>
      <c r="Z104" s="37"/>
      <c r="AA104" s="37"/>
      <c r="AB104" s="32">
        <v>0</v>
      </c>
      <c r="AC104" s="32">
        <v>2</v>
      </c>
      <c r="AD104" s="37">
        <f t="shared" si="19"/>
        <v>2</v>
      </c>
      <c r="AE104" s="37"/>
      <c r="AF104" s="37"/>
      <c r="AG104" s="37"/>
      <c r="AH104" s="37"/>
      <c r="AI104" s="37"/>
      <c r="AJ104" s="37"/>
      <c r="AK104" s="37"/>
      <c r="AL104" s="21"/>
      <c r="AM104" s="21"/>
      <c r="AN104" s="21"/>
      <c r="AO104" s="37"/>
      <c r="AP104" s="37"/>
      <c r="AQ104" s="37"/>
      <c r="AR104" s="42"/>
      <c r="AS104" s="42"/>
    </row>
    <row r="105" spans="1:45" s="6" customFormat="1" ht="15" customHeight="1" x14ac:dyDescent="0.25">
      <c r="A105" s="7"/>
      <c r="B105" s="27">
        <v>2012</v>
      </c>
      <c r="C105" s="27" t="s">
        <v>52</v>
      </c>
      <c r="D105" s="26" t="s">
        <v>47</v>
      </c>
      <c r="E105" s="27">
        <v>26</v>
      </c>
      <c r="F105" s="32">
        <v>1</v>
      </c>
      <c r="G105" s="32">
        <v>10</v>
      </c>
      <c r="H105" s="32">
        <v>10</v>
      </c>
      <c r="I105" s="32">
        <v>92</v>
      </c>
      <c r="J105" s="27">
        <v>49</v>
      </c>
      <c r="K105" s="27">
        <v>34</v>
      </c>
      <c r="L105" s="27">
        <v>8</v>
      </c>
      <c r="M105" s="31">
        <v>1</v>
      </c>
      <c r="N105" s="33">
        <v>0.55800000000000005</v>
      </c>
      <c r="O105" s="77">
        <f>PRODUCT(I105/N105)</f>
        <v>164.87455197132616</v>
      </c>
      <c r="P105" s="16"/>
      <c r="Q105" s="16"/>
      <c r="R105" s="16"/>
      <c r="S105" s="16"/>
      <c r="T105" s="21"/>
      <c r="U105" s="27"/>
      <c r="V105" s="28"/>
      <c r="W105" s="27"/>
      <c r="X105" s="37"/>
      <c r="Y105" s="37"/>
      <c r="Z105" s="37"/>
      <c r="AA105" s="37"/>
      <c r="AB105" s="32">
        <v>0</v>
      </c>
      <c r="AC105" s="32">
        <v>1</v>
      </c>
      <c r="AD105" s="37">
        <f t="shared" si="19"/>
        <v>1</v>
      </c>
      <c r="AE105" s="37"/>
      <c r="AF105" s="37"/>
      <c r="AG105" s="37"/>
      <c r="AH105" s="37"/>
      <c r="AI105" s="37"/>
      <c r="AJ105" s="37"/>
      <c r="AK105" s="37"/>
      <c r="AL105" s="21"/>
      <c r="AM105" s="21"/>
      <c r="AN105" s="21"/>
      <c r="AO105" s="37"/>
      <c r="AP105" s="37"/>
      <c r="AQ105" s="37"/>
      <c r="AR105" s="42"/>
      <c r="AS105" s="42"/>
    </row>
    <row r="106" spans="1:45" s="6" customFormat="1" ht="15" customHeight="1" x14ac:dyDescent="0.25">
      <c r="A106" s="7"/>
      <c r="B106" s="27"/>
      <c r="C106" s="27"/>
      <c r="D106" s="26"/>
      <c r="E106" s="27">
        <f t="shared" ref="E106:G106" si="22">SUM(E104:E105)</f>
        <v>49</v>
      </c>
      <c r="F106" s="32">
        <f t="shared" si="22"/>
        <v>3</v>
      </c>
      <c r="G106" s="32">
        <f t="shared" si="22"/>
        <v>14</v>
      </c>
      <c r="H106" s="32"/>
      <c r="I106" s="32"/>
      <c r="J106" s="27"/>
      <c r="K106" s="27"/>
      <c r="L106" s="27"/>
      <c r="M106" s="31"/>
      <c r="N106" s="176"/>
      <c r="O106" s="77"/>
      <c r="P106" s="16"/>
      <c r="Q106" s="16"/>
      <c r="R106" s="16"/>
      <c r="S106" s="16"/>
      <c r="T106" s="21"/>
      <c r="U106" s="27"/>
      <c r="V106" s="28"/>
      <c r="W106" s="27"/>
      <c r="X106" s="37"/>
      <c r="Y106" s="37"/>
      <c r="Z106" s="37"/>
      <c r="AA106" s="37"/>
      <c r="AB106" s="32"/>
      <c r="AC106" s="32"/>
      <c r="AD106" s="37"/>
      <c r="AE106" s="37"/>
      <c r="AF106" s="37"/>
      <c r="AG106" s="37"/>
      <c r="AH106" s="37"/>
      <c r="AI106" s="37"/>
      <c r="AJ106" s="37"/>
      <c r="AK106" s="37"/>
      <c r="AL106" s="21"/>
      <c r="AM106" s="21"/>
      <c r="AN106" s="21"/>
      <c r="AO106" s="37"/>
      <c r="AP106" s="37"/>
      <c r="AQ106" s="37"/>
      <c r="AR106" s="42"/>
      <c r="AS106" s="42"/>
    </row>
    <row r="107" spans="1:45" s="6" customFormat="1" ht="15" customHeight="1" x14ac:dyDescent="0.25">
      <c r="A107" s="7"/>
      <c r="B107" s="27">
        <v>2010</v>
      </c>
      <c r="C107" s="27" t="s">
        <v>36</v>
      </c>
      <c r="D107" s="26" t="s">
        <v>37</v>
      </c>
      <c r="E107" s="27">
        <v>16</v>
      </c>
      <c r="F107" s="32">
        <v>1</v>
      </c>
      <c r="G107" s="32">
        <v>3</v>
      </c>
      <c r="H107" s="32">
        <v>3</v>
      </c>
      <c r="I107" s="32">
        <v>36</v>
      </c>
      <c r="J107" s="27">
        <v>11</v>
      </c>
      <c r="K107" s="27">
        <v>21</v>
      </c>
      <c r="L107" s="27">
        <v>3</v>
      </c>
      <c r="M107" s="27">
        <v>1</v>
      </c>
      <c r="N107" s="176">
        <v>0.44400000000000001</v>
      </c>
      <c r="O107" s="97">
        <f>PRODUCT(I107/N107)</f>
        <v>81.081081081081081</v>
      </c>
      <c r="P107" s="16"/>
      <c r="Q107" s="16"/>
      <c r="R107" s="16"/>
      <c r="S107" s="16"/>
      <c r="T107" s="21"/>
      <c r="U107" s="27"/>
      <c r="V107" s="28"/>
      <c r="W107" s="27"/>
      <c r="X107" s="37"/>
      <c r="Y107" s="37"/>
      <c r="Z107" s="37"/>
      <c r="AA107" s="37"/>
      <c r="AB107" s="32">
        <v>0</v>
      </c>
      <c r="AC107" s="32">
        <v>1</v>
      </c>
      <c r="AD107" s="37">
        <f t="shared" si="19"/>
        <v>1</v>
      </c>
      <c r="AE107" s="37"/>
      <c r="AF107" s="37"/>
      <c r="AG107" s="37"/>
      <c r="AH107" s="37"/>
      <c r="AI107" s="37"/>
      <c r="AJ107" s="37"/>
      <c r="AK107" s="37"/>
      <c r="AL107" s="21"/>
      <c r="AM107" s="21"/>
      <c r="AN107" s="21"/>
      <c r="AO107" s="37"/>
      <c r="AP107" s="37"/>
      <c r="AQ107" s="37"/>
      <c r="AR107" s="42"/>
      <c r="AS107" s="42"/>
    </row>
    <row r="108" spans="1:45" s="6" customFormat="1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1"/>
      <c r="AM108" s="21"/>
      <c r="AN108" s="21"/>
      <c r="AO108" s="37"/>
      <c r="AP108" s="37"/>
      <c r="AQ108" s="37"/>
      <c r="AR108" s="42"/>
      <c r="AS108" s="42"/>
    </row>
    <row r="109" spans="1:45" s="6" customFormat="1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1"/>
      <c r="AM109" s="21"/>
      <c r="AN109" s="21"/>
      <c r="AO109" s="37"/>
      <c r="AP109" s="37"/>
      <c r="AQ109" s="37"/>
      <c r="AR109" s="42"/>
      <c r="AS109" s="42"/>
    </row>
    <row r="110" spans="1:45" s="6" customFormat="1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1"/>
      <c r="AM110" s="21"/>
      <c r="AN110" s="21"/>
      <c r="AO110" s="37"/>
      <c r="AP110" s="37"/>
      <c r="AQ110" s="37"/>
      <c r="AR110" s="42"/>
      <c r="AS110" s="42"/>
    </row>
    <row r="111" spans="1:45" s="6" customFormat="1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1"/>
      <c r="AM111" s="21"/>
      <c r="AN111" s="21"/>
      <c r="AO111" s="37"/>
      <c r="AP111" s="37"/>
      <c r="AQ111" s="37"/>
      <c r="AR111" s="42"/>
      <c r="AS111" s="42"/>
    </row>
    <row r="112" spans="1:45" s="6" customFormat="1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1"/>
      <c r="AM112" s="21"/>
      <c r="AN112" s="21"/>
      <c r="AO112" s="37"/>
      <c r="AP112" s="37"/>
      <c r="AQ112" s="37"/>
      <c r="AR112" s="42"/>
      <c r="AS112" s="42"/>
    </row>
    <row r="113" spans="1:45" s="6" customFormat="1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1"/>
      <c r="AM113" s="21"/>
      <c r="AN113" s="21"/>
      <c r="AO113" s="37"/>
      <c r="AP113" s="37"/>
      <c r="AQ113" s="37"/>
      <c r="AR113" s="42"/>
      <c r="AS113" s="42"/>
    </row>
    <row r="114" spans="1:45" s="6" customFormat="1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1"/>
      <c r="AM114" s="21"/>
      <c r="AN114" s="21"/>
      <c r="AO114" s="37"/>
      <c r="AP114" s="37"/>
      <c r="AQ114" s="37"/>
      <c r="AR114" s="42"/>
      <c r="AS114" s="42"/>
    </row>
    <row r="115" spans="1:45" s="6" customFormat="1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1"/>
      <c r="AM115" s="21"/>
      <c r="AN115" s="21"/>
      <c r="AO115" s="37"/>
      <c r="AP115" s="37"/>
      <c r="AQ115" s="37"/>
      <c r="AR115" s="42"/>
      <c r="AS115" s="42"/>
    </row>
    <row r="116" spans="1:45" s="6" customFormat="1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1"/>
      <c r="AM116" s="21"/>
      <c r="AN116" s="21"/>
      <c r="AO116" s="37"/>
      <c r="AP116" s="37"/>
      <c r="AQ116" s="37"/>
      <c r="AR116" s="42"/>
      <c r="AS116" s="42"/>
    </row>
    <row r="117" spans="1:45" s="6" customFormat="1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1"/>
      <c r="AM117" s="21"/>
      <c r="AN117" s="21"/>
      <c r="AO117" s="37"/>
      <c r="AP117" s="37"/>
      <c r="AQ117" s="37"/>
      <c r="AR117" s="42"/>
      <c r="AS117" s="42"/>
    </row>
    <row r="118" spans="1:45" s="6" customFormat="1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1"/>
      <c r="AM118" s="21"/>
      <c r="AN118" s="21"/>
      <c r="AO118" s="37"/>
      <c r="AP118" s="37"/>
      <c r="AQ118" s="37"/>
      <c r="AR118" s="42"/>
      <c r="AS118" s="42"/>
    </row>
    <row r="119" spans="1:45" s="6" customFormat="1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1"/>
      <c r="AM119" s="21"/>
      <c r="AN119" s="21"/>
      <c r="AO119" s="37"/>
      <c r="AP119" s="37"/>
      <c r="AQ119" s="37"/>
      <c r="AR119" s="42"/>
      <c r="AS119" s="42"/>
    </row>
    <row r="120" spans="1:45" s="6" customFormat="1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1"/>
      <c r="AM120" s="21"/>
      <c r="AN120" s="21"/>
      <c r="AO120" s="37"/>
      <c r="AP120" s="37"/>
      <c r="AQ120" s="37"/>
      <c r="AR120" s="42"/>
      <c r="AS120" s="42"/>
    </row>
    <row r="121" spans="1:45" s="6" customFormat="1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1"/>
      <c r="AM121" s="21"/>
      <c r="AN121" s="21"/>
      <c r="AO121" s="37"/>
      <c r="AP121" s="37"/>
      <c r="AQ121" s="37"/>
      <c r="AR121" s="42"/>
      <c r="AS121" s="42"/>
    </row>
    <row r="122" spans="1:45" s="6" customFormat="1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1"/>
      <c r="AM122" s="21"/>
      <c r="AN122" s="21"/>
      <c r="AO122" s="37"/>
      <c r="AP122" s="37"/>
      <c r="AQ122" s="37"/>
      <c r="AR122" s="42"/>
      <c r="AS122" s="42"/>
    </row>
    <row r="123" spans="1:45" s="6" customFormat="1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1"/>
      <c r="AM123" s="21"/>
      <c r="AN123" s="21"/>
      <c r="AO123" s="37"/>
      <c r="AP123" s="37"/>
      <c r="AQ123" s="37"/>
      <c r="AR123" s="42"/>
      <c r="AS123" s="42"/>
    </row>
    <row r="124" spans="1:45" s="6" customFormat="1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1"/>
      <c r="AM124" s="21"/>
      <c r="AN124" s="21"/>
      <c r="AO124" s="37"/>
      <c r="AP124" s="37"/>
      <c r="AQ124" s="37"/>
      <c r="AR124" s="42"/>
      <c r="AS124" s="42"/>
    </row>
    <row r="125" spans="1:45" s="6" customFormat="1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1"/>
      <c r="AM125" s="21"/>
      <c r="AN125" s="21"/>
      <c r="AO125" s="37"/>
      <c r="AP125" s="37"/>
      <c r="AQ125" s="37"/>
      <c r="AR125" s="42"/>
      <c r="AS125" s="42"/>
    </row>
    <row r="126" spans="1:45" s="6" customFormat="1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1"/>
      <c r="AM126" s="21"/>
      <c r="AN126" s="21"/>
      <c r="AO126" s="37"/>
      <c r="AP126" s="37"/>
      <c r="AQ126" s="37"/>
      <c r="AR126" s="42"/>
      <c r="AS126" s="42"/>
    </row>
    <row r="127" spans="1:45" s="6" customFormat="1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1"/>
      <c r="AM127" s="21"/>
      <c r="AN127" s="21"/>
      <c r="AO127" s="37"/>
      <c r="AP127" s="37"/>
      <c r="AQ127" s="37"/>
      <c r="AR127" s="42"/>
      <c r="AS127" s="42"/>
    </row>
    <row r="128" spans="1:45" s="6" customFormat="1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1"/>
      <c r="AM128" s="21"/>
      <c r="AN128" s="21"/>
      <c r="AO128" s="37"/>
      <c r="AP128" s="37"/>
      <c r="AQ128" s="37"/>
      <c r="AR128" s="42"/>
      <c r="AS128" s="42"/>
    </row>
    <row r="129" spans="1:45" s="6" customFormat="1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1"/>
      <c r="AM129" s="21"/>
      <c r="AN129" s="21"/>
      <c r="AO129" s="37"/>
      <c r="AP129" s="37"/>
      <c r="AQ129" s="37"/>
      <c r="AR129" s="42"/>
      <c r="AS129" s="42"/>
    </row>
    <row r="130" spans="1:45" s="6" customFormat="1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1"/>
      <c r="AM130" s="21"/>
      <c r="AN130" s="21"/>
      <c r="AO130" s="37"/>
      <c r="AP130" s="37"/>
      <c r="AQ130" s="37"/>
      <c r="AR130" s="42"/>
      <c r="AS130" s="42"/>
    </row>
    <row r="131" spans="1:45" s="6" customFormat="1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1"/>
      <c r="AM131" s="21"/>
      <c r="AN131" s="21"/>
      <c r="AO131" s="37"/>
      <c r="AP131" s="37"/>
      <c r="AQ131" s="37"/>
      <c r="AR131" s="42"/>
      <c r="AS131" s="42"/>
    </row>
    <row r="132" spans="1:45" s="6" customFormat="1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1"/>
      <c r="AM132" s="21"/>
      <c r="AN132" s="21"/>
      <c r="AO132" s="37"/>
      <c r="AP132" s="37"/>
      <c r="AQ132" s="37"/>
      <c r="AR132" s="42"/>
      <c r="AS132" s="42"/>
    </row>
    <row r="133" spans="1:45" s="6" customFormat="1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1"/>
      <c r="AM133" s="21"/>
      <c r="AN133" s="21"/>
      <c r="AO133" s="37"/>
      <c r="AP133" s="37"/>
      <c r="AQ133" s="37"/>
      <c r="AR133" s="42"/>
      <c r="AS133" s="42"/>
    </row>
    <row r="134" spans="1:45" s="6" customFormat="1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1"/>
      <c r="AM134" s="21"/>
      <c r="AN134" s="21"/>
      <c r="AO134" s="37"/>
      <c r="AP134" s="37"/>
      <c r="AQ134" s="37"/>
      <c r="AR134" s="42"/>
      <c r="AS134" s="42"/>
    </row>
    <row r="135" spans="1:45" s="6" customFormat="1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1"/>
      <c r="AM135" s="21"/>
      <c r="AN135" s="21"/>
      <c r="AO135" s="37"/>
      <c r="AP135" s="37"/>
      <c r="AQ135" s="37"/>
      <c r="AR135" s="42"/>
      <c r="AS135" s="42"/>
    </row>
    <row r="136" spans="1:45" s="6" customFormat="1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1"/>
      <c r="AM136" s="21"/>
      <c r="AN136" s="21"/>
      <c r="AO136" s="37"/>
      <c r="AP136" s="37"/>
      <c r="AQ136" s="37"/>
      <c r="AR136" s="42"/>
      <c r="AS136" s="42"/>
    </row>
    <row r="137" spans="1:45" s="6" customFormat="1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1"/>
      <c r="AM137" s="21"/>
      <c r="AN137" s="21"/>
      <c r="AO137" s="37"/>
      <c r="AP137" s="37"/>
      <c r="AQ137" s="37"/>
      <c r="AR137" s="42"/>
      <c r="AS137" s="42"/>
    </row>
    <row r="138" spans="1:45" s="6" customFormat="1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1"/>
      <c r="AM138" s="21"/>
      <c r="AN138" s="21"/>
      <c r="AO138" s="37"/>
      <c r="AP138" s="37"/>
      <c r="AQ138" s="37"/>
      <c r="AR138" s="42"/>
      <c r="AS138" s="42"/>
    </row>
    <row r="139" spans="1:45" s="6" customFormat="1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1"/>
      <c r="AM139" s="21"/>
      <c r="AN139" s="21"/>
      <c r="AO139" s="37"/>
      <c r="AP139" s="37"/>
      <c r="AQ139" s="37"/>
      <c r="AR139" s="42"/>
      <c r="AS139" s="42"/>
    </row>
    <row r="140" spans="1:45" s="6" customFormat="1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1"/>
      <c r="AM140" s="21"/>
      <c r="AN140" s="21"/>
      <c r="AO140" s="37"/>
      <c r="AP140" s="37"/>
      <c r="AQ140" s="37"/>
      <c r="AR140" s="42"/>
      <c r="AS140" s="42"/>
    </row>
    <row r="141" spans="1:45" s="6" customFormat="1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1"/>
      <c r="AM141" s="21"/>
      <c r="AN141" s="21"/>
      <c r="AO141" s="37"/>
      <c r="AP141" s="37"/>
      <c r="AQ141" s="37"/>
      <c r="AR141" s="42"/>
      <c r="AS141" s="42"/>
    </row>
    <row r="142" spans="1:45" s="6" customFormat="1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1"/>
      <c r="AM142" s="21"/>
      <c r="AN142" s="21"/>
      <c r="AO142" s="37"/>
      <c r="AP142" s="37"/>
      <c r="AQ142" s="37"/>
      <c r="AR142" s="42"/>
      <c r="AS142" s="42"/>
    </row>
    <row r="143" spans="1:45" s="6" customFormat="1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1"/>
      <c r="AM143" s="21"/>
      <c r="AN143" s="21"/>
      <c r="AO143" s="37"/>
      <c r="AP143" s="37"/>
      <c r="AQ143" s="37"/>
      <c r="AR143" s="42"/>
      <c r="AS143" s="42"/>
    </row>
    <row r="144" spans="1:45" s="6" customFormat="1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1"/>
      <c r="AM144" s="21"/>
      <c r="AN144" s="21"/>
      <c r="AO144" s="37"/>
      <c r="AP144" s="37"/>
      <c r="AQ144" s="37"/>
      <c r="AR144" s="42"/>
      <c r="AS144" s="42"/>
    </row>
    <row r="145" spans="1:45" s="6" customFormat="1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1"/>
      <c r="AM145" s="21"/>
      <c r="AN145" s="21"/>
      <c r="AO145" s="37"/>
      <c r="AP145" s="37"/>
      <c r="AQ145" s="37"/>
      <c r="AR145" s="42"/>
      <c r="AS145" s="42"/>
    </row>
    <row r="146" spans="1:45" s="6" customFormat="1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1"/>
      <c r="P146" s="21"/>
      <c r="Q146" s="21"/>
      <c r="R146" s="21"/>
      <c r="S146" s="21"/>
      <c r="T146" s="21"/>
      <c r="U146" s="37"/>
      <c r="V146" s="41"/>
      <c r="W146" s="37"/>
      <c r="X146" s="37"/>
      <c r="Y146" s="21"/>
      <c r="Z146" s="21"/>
      <c r="AA146" s="21"/>
      <c r="AB146" s="21"/>
      <c r="AC146" s="21"/>
      <c r="AD146" s="21"/>
      <c r="AE146" s="21"/>
      <c r="AF146" s="21"/>
      <c r="AG146" s="21"/>
      <c r="AH146" s="61"/>
      <c r="AI146" s="37"/>
      <c r="AJ146" s="37"/>
      <c r="AK146" s="21"/>
      <c r="AL146" s="21"/>
      <c r="AM146" s="21"/>
      <c r="AN146" s="21"/>
      <c r="AO146" s="21"/>
      <c r="AP146" s="21"/>
      <c r="AQ146" s="21"/>
      <c r="AR146" s="96"/>
    </row>
    <row r="147" spans="1:45" s="6" customFormat="1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1"/>
      <c r="P147" s="21"/>
      <c r="Q147" s="21"/>
      <c r="R147" s="21"/>
      <c r="S147" s="21"/>
      <c r="T147" s="21"/>
      <c r="U147" s="37"/>
      <c r="V147" s="41"/>
      <c r="W147" s="37"/>
      <c r="X147" s="37"/>
      <c r="Y147" s="21"/>
      <c r="Z147" s="21"/>
      <c r="AA147" s="21"/>
      <c r="AB147" s="21"/>
      <c r="AC147" s="21"/>
      <c r="AD147" s="21"/>
      <c r="AE147" s="21"/>
      <c r="AF147" s="21"/>
      <c r="AG147" s="21"/>
      <c r="AH147" s="61"/>
      <c r="AI147" s="37"/>
      <c r="AJ147" s="37"/>
      <c r="AK147" s="21"/>
      <c r="AL147" s="21"/>
      <c r="AM147" s="21"/>
      <c r="AN147" s="21"/>
      <c r="AO147" s="21"/>
      <c r="AP147" s="21"/>
      <c r="AQ147" s="21"/>
      <c r="AR147" s="96"/>
    </row>
    <row r="148" spans="1:45" s="6" customFormat="1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1"/>
      <c r="P148" s="21"/>
      <c r="Q148" s="21"/>
      <c r="R148" s="21"/>
      <c r="S148" s="21"/>
      <c r="T148" s="21"/>
      <c r="U148" s="37"/>
      <c r="V148" s="41"/>
      <c r="W148" s="37"/>
      <c r="X148" s="37"/>
      <c r="Y148" s="21"/>
      <c r="Z148" s="21"/>
      <c r="AA148" s="21"/>
      <c r="AB148" s="21"/>
      <c r="AC148" s="21"/>
      <c r="AD148" s="21"/>
      <c r="AE148" s="21"/>
      <c r="AF148" s="21"/>
      <c r="AG148" s="21"/>
      <c r="AH148" s="61"/>
      <c r="AI148" s="37"/>
      <c r="AJ148" s="37"/>
      <c r="AK148" s="21"/>
      <c r="AL148" s="21"/>
      <c r="AM148" s="21"/>
      <c r="AN148" s="21"/>
      <c r="AO148" s="21"/>
      <c r="AP148" s="21"/>
      <c r="AQ148" s="21"/>
      <c r="AR148" s="96"/>
    </row>
    <row r="149" spans="1:45" s="6" customFormat="1" ht="15" customHeight="1" x14ac:dyDescent="0.25">
      <c r="A149" s="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1"/>
      <c r="P149" s="21"/>
      <c r="Q149" s="21"/>
      <c r="R149" s="21"/>
      <c r="S149" s="21"/>
      <c r="T149" s="21"/>
      <c r="U149" s="37"/>
      <c r="V149" s="41"/>
      <c r="W149" s="37"/>
      <c r="X149" s="37"/>
      <c r="Y149" s="21"/>
      <c r="Z149" s="21"/>
      <c r="AA149" s="21"/>
      <c r="AB149" s="21"/>
      <c r="AC149" s="21"/>
      <c r="AD149" s="21"/>
      <c r="AE149" s="21"/>
      <c r="AF149" s="21"/>
      <c r="AG149" s="21"/>
      <c r="AH149" s="61"/>
      <c r="AI149" s="37"/>
      <c r="AJ149" s="37"/>
      <c r="AK149" s="21"/>
      <c r="AL149" s="21"/>
      <c r="AM149" s="21"/>
      <c r="AN149" s="21"/>
      <c r="AO149" s="21"/>
      <c r="AP149" s="21"/>
      <c r="AQ149" s="21"/>
      <c r="AR149" s="96"/>
    </row>
    <row r="150" spans="1:45" s="6" customFormat="1" ht="15" customHeight="1" x14ac:dyDescent="0.25">
      <c r="A150" s="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1"/>
      <c r="P150" s="21"/>
      <c r="Q150" s="21"/>
      <c r="R150" s="21"/>
      <c r="S150" s="21"/>
      <c r="T150" s="21"/>
      <c r="U150" s="37"/>
      <c r="V150" s="41"/>
      <c r="W150" s="37"/>
      <c r="X150" s="37"/>
      <c r="Y150" s="21"/>
      <c r="Z150" s="21"/>
      <c r="AA150" s="21"/>
      <c r="AB150" s="21"/>
      <c r="AC150" s="21"/>
      <c r="AD150" s="21"/>
      <c r="AE150" s="21"/>
      <c r="AF150" s="21"/>
      <c r="AG150" s="21"/>
      <c r="AH150" s="61"/>
      <c r="AI150" s="37"/>
      <c r="AJ150" s="37"/>
      <c r="AK150" s="21"/>
      <c r="AL150" s="21"/>
      <c r="AM150" s="21"/>
      <c r="AN150" s="21"/>
      <c r="AO150" s="21"/>
      <c r="AP150" s="21"/>
      <c r="AQ150" s="21"/>
      <c r="AR150" s="96"/>
    </row>
    <row r="151" spans="1:45" s="6" customFormat="1" ht="15" customHeight="1" x14ac:dyDescent="0.25">
      <c r="A151" s="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1"/>
      <c r="P151" s="21"/>
      <c r="Q151" s="21"/>
      <c r="R151" s="21"/>
      <c r="S151" s="21"/>
      <c r="T151" s="21"/>
      <c r="U151" s="37"/>
      <c r="V151" s="41"/>
      <c r="W151" s="37"/>
      <c r="X151" s="37"/>
      <c r="Y151" s="21"/>
      <c r="Z151" s="21"/>
      <c r="AA151" s="21"/>
      <c r="AB151" s="21"/>
      <c r="AC151" s="21"/>
      <c r="AD151" s="21"/>
      <c r="AE151" s="21"/>
      <c r="AF151" s="21"/>
      <c r="AG151" s="21"/>
      <c r="AH151" s="61"/>
      <c r="AI151" s="37"/>
      <c r="AJ151" s="37"/>
      <c r="AK151" s="21"/>
      <c r="AL151" s="21"/>
      <c r="AM151" s="21"/>
      <c r="AN151" s="21"/>
      <c r="AO151" s="21"/>
      <c r="AP151" s="21"/>
      <c r="AQ151" s="21"/>
      <c r="AR151" s="96"/>
    </row>
    <row r="152" spans="1:45" s="6" customFormat="1" ht="15" customHeight="1" x14ac:dyDescent="0.25">
      <c r="A152" s="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1"/>
      <c r="P152" s="21"/>
      <c r="Q152" s="21"/>
      <c r="R152" s="21"/>
      <c r="S152" s="21"/>
      <c r="T152" s="21"/>
      <c r="U152" s="37"/>
      <c r="V152" s="41"/>
      <c r="W152" s="37"/>
      <c r="X152" s="37"/>
      <c r="Y152" s="21"/>
      <c r="Z152" s="21"/>
      <c r="AA152" s="21"/>
      <c r="AB152" s="21"/>
      <c r="AC152" s="21"/>
      <c r="AD152" s="21"/>
      <c r="AE152" s="21"/>
      <c r="AF152" s="21"/>
      <c r="AG152" s="21"/>
      <c r="AH152" s="61"/>
      <c r="AI152" s="37"/>
      <c r="AJ152" s="37"/>
      <c r="AK152" s="21"/>
      <c r="AL152" s="21"/>
      <c r="AM152" s="21"/>
      <c r="AN152" s="21"/>
      <c r="AO152" s="21"/>
      <c r="AP152" s="21"/>
      <c r="AQ152" s="21"/>
      <c r="AR152" s="96"/>
    </row>
    <row r="153" spans="1:45" s="6" customFormat="1" ht="15" customHeight="1" x14ac:dyDescent="0.25">
      <c r="A153" s="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1"/>
      <c r="P153" s="21"/>
      <c r="Q153" s="21"/>
      <c r="R153" s="21"/>
      <c r="S153" s="21"/>
      <c r="T153" s="21"/>
      <c r="U153" s="37"/>
      <c r="V153" s="41"/>
      <c r="W153" s="37"/>
      <c r="X153" s="37"/>
      <c r="Y153" s="21"/>
      <c r="Z153" s="21"/>
      <c r="AA153" s="21"/>
      <c r="AB153" s="21"/>
      <c r="AC153" s="21"/>
      <c r="AD153" s="21"/>
      <c r="AE153" s="21"/>
      <c r="AF153" s="21"/>
      <c r="AG153" s="21"/>
      <c r="AH153" s="61"/>
      <c r="AI153" s="37"/>
      <c r="AJ153" s="37"/>
      <c r="AK153" s="21"/>
      <c r="AL153" s="21"/>
      <c r="AM153" s="21"/>
      <c r="AN153" s="21"/>
      <c r="AO153" s="21"/>
      <c r="AP153" s="21"/>
      <c r="AQ153" s="21"/>
      <c r="AR153" s="96"/>
    </row>
    <row r="154" spans="1:45" s="6" customFormat="1" ht="15" customHeight="1" x14ac:dyDescent="0.25">
      <c r="A154" s="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1"/>
      <c r="P154" s="21"/>
      <c r="Q154" s="21"/>
      <c r="R154" s="21"/>
      <c r="S154" s="21"/>
      <c r="T154" s="21"/>
      <c r="U154" s="37"/>
      <c r="V154" s="41"/>
      <c r="W154" s="37"/>
      <c r="X154" s="37"/>
      <c r="Y154" s="21"/>
      <c r="Z154" s="21"/>
      <c r="AA154" s="21"/>
      <c r="AB154" s="21"/>
      <c r="AC154" s="21"/>
      <c r="AD154" s="21"/>
      <c r="AE154" s="21"/>
      <c r="AF154" s="21"/>
      <c r="AG154" s="21"/>
      <c r="AH154" s="61"/>
      <c r="AI154" s="37"/>
      <c r="AJ154" s="37"/>
      <c r="AK154" s="21"/>
      <c r="AL154" s="21"/>
      <c r="AM154" s="21"/>
      <c r="AN154" s="21"/>
      <c r="AO154" s="21"/>
      <c r="AP154" s="21"/>
      <c r="AQ154" s="21"/>
      <c r="AR154" s="96"/>
    </row>
    <row r="155" spans="1:45" s="6" customFormat="1" ht="15" customHeight="1" x14ac:dyDescent="0.25">
      <c r="A155" s="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1"/>
      <c r="P155" s="21"/>
      <c r="Q155" s="21"/>
      <c r="R155" s="21"/>
      <c r="S155" s="21"/>
      <c r="T155" s="21"/>
      <c r="U155" s="37"/>
      <c r="V155" s="41"/>
      <c r="W155" s="37"/>
      <c r="X155" s="37"/>
      <c r="Y155" s="21"/>
      <c r="Z155" s="21"/>
      <c r="AA155" s="21"/>
      <c r="AB155" s="21"/>
      <c r="AC155" s="21"/>
      <c r="AD155" s="21"/>
      <c r="AE155" s="21"/>
      <c r="AF155" s="21"/>
      <c r="AG155" s="21"/>
      <c r="AH155" s="61"/>
      <c r="AI155" s="37"/>
      <c r="AJ155" s="37"/>
      <c r="AK155" s="21"/>
      <c r="AL155" s="21"/>
      <c r="AM155" s="21"/>
      <c r="AN155" s="21"/>
      <c r="AO155" s="21"/>
      <c r="AP155" s="21"/>
      <c r="AQ155" s="21"/>
      <c r="AR155" s="96"/>
    </row>
    <row r="156" spans="1:45" s="6" customFormat="1" ht="15" customHeight="1" x14ac:dyDescent="0.25">
      <c r="A156" s="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1"/>
      <c r="P156" s="21"/>
      <c r="Q156" s="21"/>
      <c r="R156" s="21"/>
      <c r="S156" s="21"/>
      <c r="T156" s="21"/>
      <c r="U156" s="37"/>
      <c r="V156" s="41"/>
      <c r="W156" s="37"/>
      <c r="X156" s="37"/>
      <c r="Y156" s="21"/>
      <c r="Z156" s="21"/>
      <c r="AA156" s="21"/>
      <c r="AB156" s="21"/>
      <c r="AC156" s="21"/>
      <c r="AD156" s="21"/>
      <c r="AE156" s="21"/>
      <c r="AF156" s="21"/>
      <c r="AG156" s="21"/>
      <c r="AH156" s="61"/>
      <c r="AI156" s="37"/>
      <c r="AJ156" s="37"/>
      <c r="AK156" s="21"/>
      <c r="AL156" s="21"/>
      <c r="AM156" s="21"/>
      <c r="AN156" s="21"/>
      <c r="AO156" s="21"/>
      <c r="AP156" s="21"/>
      <c r="AQ156" s="21"/>
      <c r="AR156" s="96"/>
    </row>
    <row r="157" spans="1:45" s="6" customFormat="1" ht="15" customHeight="1" x14ac:dyDescent="0.25">
      <c r="A157" s="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1"/>
      <c r="P157" s="21"/>
      <c r="Q157" s="21"/>
      <c r="R157" s="21"/>
      <c r="S157" s="21"/>
      <c r="T157" s="21"/>
      <c r="U157" s="37"/>
      <c r="V157" s="41"/>
      <c r="W157" s="37"/>
      <c r="X157" s="37"/>
      <c r="Y157" s="21"/>
      <c r="Z157" s="21"/>
      <c r="AA157" s="21"/>
      <c r="AB157" s="21"/>
      <c r="AC157" s="21"/>
      <c r="AD157" s="21"/>
      <c r="AE157" s="21"/>
      <c r="AF157" s="21"/>
      <c r="AG157" s="21"/>
      <c r="AH157" s="61"/>
      <c r="AI157" s="37"/>
      <c r="AJ157" s="37"/>
      <c r="AK157" s="21"/>
      <c r="AL157" s="21"/>
      <c r="AM157" s="21"/>
      <c r="AN157" s="21"/>
      <c r="AO157" s="21"/>
      <c r="AP157" s="21"/>
      <c r="AQ157" s="21"/>
      <c r="AR157" s="96"/>
    </row>
    <row r="158" spans="1:45" s="6" customFormat="1" ht="15" customHeight="1" x14ac:dyDescent="0.25">
      <c r="A158" s="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1"/>
      <c r="P158" s="21"/>
      <c r="Q158" s="21"/>
      <c r="R158" s="21"/>
      <c r="S158" s="21"/>
      <c r="T158" s="21"/>
      <c r="U158" s="37"/>
      <c r="V158" s="41"/>
      <c r="W158" s="37"/>
      <c r="X158" s="37"/>
      <c r="Y158" s="21"/>
      <c r="Z158" s="21"/>
      <c r="AA158" s="21"/>
      <c r="AB158" s="21"/>
      <c r="AC158" s="21"/>
      <c r="AD158" s="21"/>
      <c r="AE158" s="21"/>
      <c r="AF158" s="21"/>
      <c r="AG158" s="21"/>
      <c r="AH158" s="61"/>
      <c r="AI158" s="37"/>
      <c r="AJ158" s="37"/>
      <c r="AK158" s="21"/>
      <c r="AL158" s="21"/>
      <c r="AM158" s="21"/>
      <c r="AN158" s="21"/>
      <c r="AO158" s="21"/>
      <c r="AP158" s="21"/>
      <c r="AQ158" s="21"/>
      <c r="AR158" s="96"/>
    </row>
    <row r="159" spans="1:45" s="6" customFormat="1" ht="15" customHeight="1" x14ac:dyDescent="0.25">
      <c r="A159" s="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1"/>
      <c r="P159" s="21"/>
      <c r="Q159" s="21"/>
      <c r="R159" s="21"/>
      <c r="S159" s="21"/>
      <c r="T159" s="21"/>
      <c r="U159" s="37"/>
      <c r="V159" s="41"/>
      <c r="W159" s="37"/>
      <c r="X159" s="37"/>
      <c r="Y159" s="21"/>
      <c r="Z159" s="21"/>
      <c r="AA159" s="21"/>
      <c r="AB159" s="21"/>
      <c r="AC159" s="21"/>
      <c r="AD159" s="21"/>
      <c r="AE159" s="21"/>
      <c r="AF159" s="21"/>
      <c r="AG159" s="21"/>
      <c r="AH159" s="61"/>
      <c r="AI159" s="37"/>
      <c r="AJ159" s="37"/>
      <c r="AK159" s="21"/>
      <c r="AL159" s="21"/>
      <c r="AM159" s="21"/>
      <c r="AN159" s="21"/>
      <c r="AO159" s="21"/>
      <c r="AP159" s="21"/>
      <c r="AQ159" s="21"/>
      <c r="AR159" s="96"/>
    </row>
    <row r="160" spans="1:45" s="6" customFormat="1" ht="15" customHeight="1" x14ac:dyDescent="0.25">
      <c r="A160" s="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1"/>
      <c r="P160" s="21"/>
      <c r="Q160" s="21"/>
      <c r="R160" s="21"/>
      <c r="S160" s="21"/>
      <c r="T160" s="21"/>
      <c r="U160" s="37"/>
      <c r="V160" s="41"/>
      <c r="W160" s="37"/>
      <c r="X160" s="37"/>
      <c r="Y160" s="21"/>
      <c r="Z160" s="21"/>
      <c r="AA160" s="21"/>
      <c r="AB160" s="21"/>
      <c r="AC160" s="21"/>
      <c r="AD160" s="21"/>
      <c r="AE160" s="21"/>
      <c r="AF160" s="21"/>
      <c r="AG160" s="21"/>
      <c r="AH160" s="61"/>
      <c r="AI160" s="37"/>
      <c r="AJ160" s="37"/>
      <c r="AK160" s="21"/>
      <c r="AL160" s="21"/>
      <c r="AM160" s="21"/>
      <c r="AN160" s="21"/>
      <c r="AO160" s="21"/>
      <c r="AP160" s="21"/>
      <c r="AQ160" s="21"/>
      <c r="AR160" s="96"/>
    </row>
    <row r="161" spans="1:44" s="6" customFormat="1" ht="15" customHeight="1" x14ac:dyDescent="0.25">
      <c r="A161" s="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1"/>
      <c r="P161" s="21"/>
      <c r="Q161" s="21"/>
      <c r="R161" s="21"/>
      <c r="S161" s="21"/>
      <c r="T161" s="21"/>
      <c r="U161" s="37"/>
      <c r="V161" s="41"/>
      <c r="W161" s="37"/>
      <c r="X161" s="37"/>
      <c r="Y161" s="21"/>
      <c r="Z161" s="21"/>
      <c r="AA161" s="21"/>
      <c r="AB161" s="21"/>
      <c r="AC161" s="21"/>
      <c r="AD161" s="21"/>
      <c r="AE161" s="21"/>
      <c r="AF161" s="21"/>
      <c r="AG161" s="21"/>
      <c r="AH161" s="61"/>
      <c r="AI161" s="37"/>
      <c r="AJ161" s="37"/>
      <c r="AK161" s="21"/>
      <c r="AL161" s="21"/>
      <c r="AM161" s="21"/>
      <c r="AN161" s="21"/>
      <c r="AO161" s="21"/>
      <c r="AP161" s="21"/>
      <c r="AQ161" s="21"/>
      <c r="AR161" s="96"/>
    </row>
    <row r="162" spans="1:44" s="6" customFormat="1" ht="15" customHeight="1" x14ac:dyDescent="0.25">
      <c r="A162" s="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1"/>
      <c r="P162" s="21"/>
      <c r="Q162" s="21"/>
      <c r="R162" s="21"/>
      <c r="S162" s="21"/>
      <c r="T162" s="21"/>
      <c r="U162" s="37"/>
      <c r="V162" s="41"/>
      <c r="W162" s="37"/>
      <c r="X162" s="37"/>
      <c r="Y162" s="21"/>
      <c r="Z162" s="21"/>
      <c r="AA162" s="21"/>
      <c r="AB162" s="21"/>
      <c r="AC162" s="21"/>
      <c r="AD162" s="21"/>
      <c r="AE162" s="21"/>
      <c r="AF162" s="21"/>
      <c r="AG162" s="21"/>
      <c r="AH162" s="61"/>
      <c r="AI162" s="37"/>
      <c r="AJ162" s="37"/>
      <c r="AK162" s="21"/>
      <c r="AL162" s="21"/>
      <c r="AM162" s="21"/>
      <c r="AN162" s="21"/>
      <c r="AO162" s="21"/>
      <c r="AP162" s="21"/>
      <c r="AQ162" s="21"/>
      <c r="AR162" s="96"/>
    </row>
    <row r="163" spans="1:44" s="6" customFormat="1" ht="15" customHeight="1" x14ac:dyDescent="0.25">
      <c r="A163" s="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1"/>
      <c r="P163" s="21"/>
      <c r="Q163" s="21"/>
      <c r="R163" s="21"/>
      <c r="S163" s="21"/>
      <c r="T163" s="21"/>
      <c r="U163" s="37"/>
      <c r="V163" s="41"/>
      <c r="W163" s="37"/>
      <c r="X163" s="37"/>
      <c r="Y163" s="21"/>
      <c r="Z163" s="21"/>
      <c r="AA163" s="21"/>
      <c r="AB163" s="21"/>
      <c r="AC163" s="21"/>
      <c r="AD163" s="21"/>
      <c r="AE163" s="21"/>
      <c r="AF163" s="21"/>
      <c r="AG163" s="21"/>
      <c r="AH163" s="61"/>
      <c r="AI163" s="37"/>
      <c r="AJ163" s="37"/>
      <c r="AK163" s="21"/>
      <c r="AL163" s="21"/>
      <c r="AM163" s="21"/>
      <c r="AN163" s="21"/>
      <c r="AO163" s="21"/>
      <c r="AP163" s="21"/>
      <c r="AQ163" s="21"/>
      <c r="AR163" s="96"/>
    </row>
    <row r="164" spans="1:44" s="6" customFormat="1" ht="15" customHeight="1" x14ac:dyDescent="0.25">
      <c r="A164" s="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1"/>
      <c r="P164" s="21"/>
      <c r="Q164" s="21"/>
      <c r="R164" s="21"/>
      <c r="S164" s="21"/>
      <c r="T164" s="21"/>
      <c r="U164" s="37"/>
      <c r="V164" s="41"/>
      <c r="W164" s="37"/>
      <c r="X164" s="37"/>
      <c r="Y164" s="21"/>
      <c r="Z164" s="21"/>
      <c r="AA164" s="21"/>
      <c r="AB164" s="21"/>
      <c r="AC164" s="21"/>
      <c r="AD164" s="21"/>
      <c r="AE164" s="21"/>
      <c r="AF164" s="21"/>
      <c r="AG164" s="21"/>
      <c r="AH164" s="61"/>
      <c r="AI164" s="37"/>
      <c r="AJ164" s="37"/>
      <c r="AK164" s="21"/>
      <c r="AL164" s="21"/>
      <c r="AM164" s="21"/>
      <c r="AN164" s="21"/>
      <c r="AO164" s="21"/>
      <c r="AP164" s="21"/>
      <c r="AQ164" s="21"/>
      <c r="AR164" s="96"/>
    </row>
    <row r="165" spans="1:44" s="6" customFormat="1" ht="15" customHeight="1" x14ac:dyDescent="0.25">
      <c r="A165" s="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1"/>
      <c r="P165" s="21"/>
      <c r="Q165" s="21"/>
      <c r="R165" s="21"/>
      <c r="S165" s="21"/>
      <c r="T165" s="21"/>
      <c r="U165" s="37"/>
      <c r="V165" s="41"/>
      <c r="W165" s="37"/>
      <c r="X165" s="37"/>
      <c r="Y165" s="21"/>
      <c r="Z165" s="21"/>
      <c r="AA165" s="21"/>
      <c r="AB165" s="21"/>
      <c r="AC165" s="21"/>
      <c r="AD165" s="21"/>
      <c r="AE165" s="21"/>
      <c r="AF165" s="21"/>
      <c r="AG165" s="21"/>
      <c r="AH165" s="61"/>
      <c r="AI165" s="37"/>
      <c r="AJ165" s="37"/>
      <c r="AK165" s="21"/>
      <c r="AL165" s="21"/>
      <c r="AM165" s="21"/>
      <c r="AN165" s="21"/>
      <c r="AO165" s="21"/>
      <c r="AP165" s="21"/>
      <c r="AQ165" s="21"/>
      <c r="AR165" s="96"/>
    </row>
    <row r="166" spans="1:44" s="6" customFormat="1" ht="15" customHeight="1" x14ac:dyDescent="0.25">
      <c r="A166" s="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1"/>
      <c r="P166" s="21"/>
      <c r="Q166" s="21"/>
      <c r="R166" s="21"/>
      <c r="S166" s="21"/>
      <c r="T166" s="21"/>
      <c r="U166" s="37"/>
      <c r="V166" s="41"/>
      <c r="W166" s="37"/>
      <c r="X166" s="37"/>
      <c r="Y166" s="21"/>
      <c r="Z166" s="21"/>
      <c r="AA166" s="21"/>
      <c r="AB166" s="21"/>
      <c r="AC166" s="21"/>
      <c r="AD166" s="21"/>
      <c r="AE166" s="21"/>
      <c r="AF166" s="21"/>
      <c r="AG166" s="21"/>
      <c r="AH166" s="61"/>
      <c r="AI166" s="37"/>
      <c r="AJ166" s="37"/>
      <c r="AK166" s="21"/>
      <c r="AL166" s="21"/>
      <c r="AM166" s="21"/>
      <c r="AN166" s="21"/>
      <c r="AO166" s="21"/>
      <c r="AP166" s="21"/>
      <c r="AQ166" s="21"/>
      <c r="AR166" s="96"/>
    </row>
    <row r="167" spans="1:44" s="6" customFormat="1" ht="15" customHeight="1" x14ac:dyDescent="0.25">
      <c r="A167" s="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1"/>
      <c r="P167" s="21"/>
      <c r="Q167" s="21"/>
      <c r="R167" s="21"/>
      <c r="S167" s="21"/>
      <c r="T167" s="21"/>
      <c r="U167" s="37"/>
      <c r="V167" s="41"/>
      <c r="W167" s="37"/>
      <c r="X167" s="37"/>
      <c r="Y167" s="21"/>
      <c r="Z167" s="21"/>
      <c r="AA167" s="21"/>
      <c r="AB167" s="21"/>
      <c r="AC167" s="21"/>
      <c r="AD167" s="21"/>
      <c r="AE167" s="21"/>
      <c r="AF167" s="21"/>
      <c r="AG167" s="21"/>
      <c r="AH167" s="61"/>
      <c r="AI167" s="37"/>
      <c r="AJ167" s="37"/>
      <c r="AK167" s="21"/>
      <c r="AL167" s="21"/>
      <c r="AM167" s="21"/>
      <c r="AN167" s="21"/>
      <c r="AO167" s="21"/>
      <c r="AP167" s="21"/>
      <c r="AQ167" s="21"/>
      <c r="AR167" s="96"/>
    </row>
    <row r="168" spans="1:44" s="6" customFormat="1" ht="15" customHeight="1" x14ac:dyDescent="0.25">
      <c r="A168" s="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1"/>
      <c r="P168" s="21"/>
      <c r="Q168" s="21"/>
      <c r="R168" s="21"/>
      <c r="S168" s="21"/>
      <c r="T168" s="21"/>
      <c r="U168" s="37"/>
      <c r="V168" s="41"/>
      <c r="W168" s="37"/>
      <c r="X168" s="37"/>
      <c r="Y168" s="21"/>
      <c r="Z168" s="21"/>
      <c r="AA168" s="21"/>
      <c r="AB168" s="21"/>
      <c r="AC168" s="21"/>
      <c r="AD168" s="21"/>
      <c r="AE168" s="21"/>
      <c r="AF168" s="21"/>
      <c r="AG168" s="21"/>
      <c r="AH168" s="61"/>
      <c r="AI168" s="37"/>
      <c r="AJ168" s="37"/>
      <c r="AK168" s="21"/>
      <c r="AL168" s="21"/>
      <c r="AM168" s="21"/>
      <c r="AN168" s="21"/>
      <c r="AO168" s="21"/>
      <c r="AP168" s="21"/>
      <c r="AQ168" s="21"/>
      <c r="AR168" s="96"/>
    </row>
    <row r="169" spans="1:44" s="6" customFormat="1" ht="15" customHeight="1" x14ac:dyDescent="0.25">
      <c r="A169" s="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1"/>
      <c r="P169" s="21"/>
      <c r="Q169" s="21"/>
      <c r="R169" s="21"/>
      <c r="S169" s="21"/>
      <c r="T169" s="21"/>
      <c r="U169" s="37"/>
      <c r="V169" s="41"/>
      <c r="W169" s="37"/>
      <c r="X169" s="37"/>
      <c r="Y169" s="21"/>
      <c r="Z169" s="21"/>
      <c r="AA169" s="21"/>
      <c r="AB169" s="21"/>
      <c r="AC169" s="21"/>
      <c r="AD169" s="21"/>
      <c r="AE169" s="21"/>
      <c r="AF169" s="21"/>
      <c r="AG169" s="21"/>
      <c r="AH169" s="61"/>
      <c r="AI169" s="37"/>
      <c r="AJ169" s="37"/>
      <c r="AK169" s="21"/>
      <c r="AL169" s="21"/>
      <c r="AM169" s="21"/>
      <c r="AN169" s="21"/>
      <c r="AO169" s="21"/>
      <c r="AP169" s="21"/>
      <c r="AQ169" s="21"/>
      <c r="AR169" s="96"/>
    </row>
    <row r="170" spans="1:44" s="6" customFormat="1" ht="15" customHeight="1" x14ac:dyDescent="0.25">
      <c r="A170" s="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1"/>
      <c r="P170" s="21"/>
      <c r="Q170" s="21"/>
      <c r="R170" s="21"/>
      <c r="S170" s="21"/>
      <c r="T170" s="21"/>
      <c r="U170" s="37"/>
      <c r="V170" s="41"/>
      <c r="W170" s="37"/>
      <c r="X170" s="37"/>
      <c r="Y170" s="21"/>
      <c r="Z170" s="21"/>
      <c r="AA170" s="21"/>
      <c r="AB170" s="21"/>
      <c r="AC170" s="21"/>
      <c r="AD170" s="21"/>
      <c r="AE170" s="21"/>
      <c r="AF170" s="21"/>
      <c r="AG170" s="21"/>
      <c r="AH170" s="61"/>
      <c r="AI170" s="37"/>
      <c r="AJ170" s="37"/>
      <c r="AK170" s="21"/>
      <c r="AL170" s="21"/>
      <c r="AM170" s="21"/>
      <c r="AN170" s="21"/>
      <c r="AO170" s="21"/>
      <c r="AP170" s="21"/>
      <c r="AQ170" s="21"/>
      <c r="AR170" s="96"/>
    </row>
    <row r="171" spans="1:44" s="6" customFormat="1" ht="15" customHeight="1" x14ac:dyDescent="0.25">
      <c r="A171" s="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1"/>
      <c r="P171" s="21"/>
      <c r="Q171" s="21"/>
      <c r="R171" s="21"/>
      <c r="S171" s="21"/>
      <c r="T171" s="21"/>
      <c r="U171" s="37"/>
      <c r="V171" s="41"/>
      <c r="W171" s="37"/>
      <c r="X171" s="37"/>
      <c r="Y171" s="21"/>
      <c r="Z171" s="21"/>
      <c r="AA171" s="21"/>
      <c r="AB171" s="21"/>
      <c r="AC171" s="21"/>
      <c r="AD171" s="21"/>
      <c r="AE171" s="21"/>
      <c r="AF171" s="21"/>
      <c r="AG171" s="21"/>
      <c r="AH171" s="61"/>
      <c r="AI171" s="37"/>
      <c r="AJ171" s="37"/>
      <c r="AK171" s="21"/>
      <c r="AL171" s="21"/>
      <c r="AM171" s="21"/>
      <c r="AN171" s="21"/>
      <c r="AO171" s="21"/>
      <c r="AP171" s="21"/>
      <c r="AQ171" s="21"/>
      <c r="AR171" s="96"/>
    </row>
    <row r="172" spans="1:44" s="6" customFormat="1" ht="15" customHeight="1" x14ac:dyDescent="0.25">
      <c r="A172" s="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1"/>
      <c r="P172" s="21"/>
      <c r="Q172" s="21"/>
      <c r="R172" s="21"/>
      <c r="S172" s="21"/>
      <c r="T172" s="21"/>
      <c r="U172" s="37"/>
      <c r="V172" s="41"/>
      <c r="W172" s="37"/>
      <c r="X172" s="37"/>
      <c r="Y172" s="21"/>
      <c r="Z172" s="21"/>
      <c r="AA172" s="21"/>
      <c r="AB172" s="21"/>
      <c r="AC172" s="21"/>
      <c r="AD172" s="21"/>
      <c r="AE172" s="21"/>
      <c r="AF172" s="21"/>
      <c r="AG172" s="21"/>
      <c r="AH172" s="61"/>
      <c r="AI172" s="37"/>
      <c r="AJ172" s="37"/>
      <c r="AK172" s="21"/>
      <c r="AL172" s="21"/>
      <c r="AM172" s="21"/>
      <c r="AN172" s="21"/>
      <c r="AO172" s="21"/>
      <c r="AP172" s="21"/>
      <c r="AQ172" s="21"/>
      <c r="AR172" s="96"/>
    </row>
    <row r="173" spans="1:44" s="6" customFormat="1" ht="15" customHeight="1" x14ac:dyDescent="0.25">
      <c r="A173" s="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1"/>
      <c r="P173" s="21"/>
      <c r="Q173" s="21"/>
      <c r="R173" s="21"/>
      <c r="S173" s="21"/>
      <c r="T173" s="21"/>
      <c r="U173" s="37"/>
      <c r="V173" s="41"/>
      <c r="W173" s="37"/>
      <c r="X173" s="37"/>
      <c r="Y173" s="21"/>
      <c r="Z173" s="21"/>
      <c r="AA173" s="21"/>
      <c r="AB173" s="21"/>
      <c r="AC173" s="21"/>
      <c r="AD173" s="21"/>
      <c r="AE173" s="21"/>
      <c r="AF173" s="21"/>
      <c r="AG173" s="21"/>
      <c r="AH173" s="61"/>
      <c r="AI173" s="37"/>
      <c r="AJ173" s="37"/>
      <c r="AK173" s="21"/>
      <c r="AL173" s="21"/>
      <c r="AM173" s="21"/>
      <c r="AN173" s="21"/>
      <c r="AO173" s="21"/>
      <c r="AP173" s="21"/>
      <c r="AQ173" s="21"/>
      <c r="AR173" s="96"/>
    </row>
    <row r="174" spans="1:44" s="6" customFormat="1" ht="15" customHeight="1" x14ac:dyDescent="0.25">
      <c r="A174" s="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1"/>
      <c r="P174" s="21"/>
      <c r="Q174" s="21"/>
      <c r="R174" s="21"/>
      <c r="S174" s="21"/>
      <c r="T174" s="21"/>
      <c r="U174" s="37"/>
      <c r="V174" s="41"/>
      <c r="W174" s="37"/>
      <c r="X174" s="37"/>
      <c r="Y174" s="21"/>
      <c r="Z174" s="21"/>
      <c r="AA174" s="21"/>
      <c r="AB174" s="21"/>
      <c r="AC174" s="21"/>
      <c r="AD174" s="21"/>
      <c r="AE174" s="21"/>
      <c r="AF174" s="21"/>
      <c r="AG174" s="21"/>
      <c r="AH174" s="61"/>
      <c r="AI174" s="37"/>
      <c r="AJ174" s="37"/>
      <c r="AK174" s="21"/>
      <c r="AL174" s="21"/>
      <c r="AM174" s="21"/>
      <c r="AN174" s="21"/>
      <c r="AO174" s="21"/>
      <c r="AP174" s="21"/>
      <c r="AQ174" s="21"/>
      <c r="AR174" s="96"/>
    </row>
    <row r="175" spans="1:44" s="6" customFormat="1" ht="15" customHeight="1" x14ac:dyDescent="0.25">
      <c r="A175" s="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1"/>
      <c r="P175" s="21"/>
      <c r="Q175" s="21"/>
      <c r="R175" s="21"/>
      <c r="S175" s="21"/>
      <c r="T175" s="21"/>
      <c r="U175" s="37"/>
      <c r="V175" s="41"/>
      <c r="W175" s="37"/>
      <c r="X175" s="37"/>
      <c r="Y175" s="21"/>
      <c r="Z175" s="21"/>
      <c r="AA175" s="21"/>
      <c r="AB175" s="21"/>
      <c r="AC175" s="21"/>
      <c r="AD175" s="21"/>
      <c r="AE175" s="21"/>
      <c r="AF175" s="21"/>
      <c r="AG175" s="21"/>
      <c r="AH175" s="61"/>
      <c r="AI175" s="37"/>
      <c r="AJ175" s="37"/>
      <c r="AK175" s="21"/>
      <c r="AL175" s="21"/>
      <c r="AM175" s="21"/>
      <c r="AN175" s="21"/>
      <c r="AO175" s="21"/>
      <c r="AP175" s="21"/>
      <c r="AQ175" s="21"/>
      <c r="AR175" s="96"/>
    </row>
    <row r="176" spans="1:44" s="6" customFormat="1" ht="15" customHeight="1" x14ac:dyDescent="0.25">
      <c r="A176" s="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1"/>
      <c r="P176" s="21"/>
      <c r="Q176" s="21"/>
      <c r="R176" s="21"/>
      <c r="S176" s="21"/>
      <c r="T176" s="21"/>
      <c r="U176" s="37"/>
      <c r="V176" s="41"/>
      <c r="W176" s="37"/>
      <c r="X176" s="37"/>
      <c r="Y176" s="21"/>
      <c r="Z176" s="21"/>
      <c r="AA176" s="21"/>
      <c r="AB176" s="21"/>
      <c r="AC176" s="21"/>
      <c r="AD176" s="21"/>
      <c r="AE176" s="21"/>
      <c r="AF176" s="21"/>
      <c r="AG176" s="21"/>
      <c r="AH176" s="61"/>
      <c r="AI176" s="37"/>
      <c r="AJ176" s="37"/>
      <c r="AK176" s="21"/>
      <c r="AL176" s="21"/>
      <c r="AM176" s="21"/>
      <c r="AN176" s="21"/>
      <c r="AO176" s="21"/>
      <c r="AP176" s="21"/>
      <c r="AQ176" s="21"/>
      <c r="AR176" s="96"/>
    </row>
    <row r="177" spans="1:44" s="6" customFormat="1" ht="15" customHeight="1" x14ac:dyDescent="0.25">
      <c r="A177" s="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1"/>
      <c r="P177" s="21"/>
      <c r="Q177" s="21"/>
      <c r="R177" s="21"/>
      <c r="S177" s="21"/>
      <c r="T177" s="21"/>
      <c r="U177" s="37"/>
      <c r="V177" s="41"/>
      <c r="W177" s="37"/>
      <c r="X177" s="37"/>
      <c r="Y177" s="21"/>
      <c r="Z177" s="21"/>
      <c r="AA177" s="21"/>
      <c r="AB177" s="21"/>
      <c r="AC177" s="21"/>
      <c r="AD177" s="21"/>
      <c r="AE177" s="21"/>
      <c r="AF177" s="21"/>
      <c r="AG177" s="21"/>
      <c r="AH177" s="61"/>
      <c r="AI177" s="37"/>
      <c r="AJ177" s="37"/>
      <c r="AK177" s="21"/>
      <c r="AL177" s="21"/>
      <c r="AM177" s="21"/>
      <c r="AN177" s="21"/>
      <c r="AO177" s="21"/>
      <c r="AP177" s="21"/>
      <c r="AQ177" s="21"/>
      <c r="AR177" s="96"/>
    </row>
    <row r="178" spans="1:44" s="6" customFormat="1" ht="15" customHeight="1" x14ac:dyDescent="0.25">
      <c r="A178" s="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1"/>
      <c r="P178" s="21"/>
      <c r="Q178" s="21"/>
      <c r="R178" s="21"/>
      <c r="S178" s="21"/>
      <c r="T178" s="21"/>
      <c r="U178" s="37"/>
      <c r="V178" s="41"/>
      <c r="W178" s="37"/>
      <c r="X178" s="37"/>
      <c r="Y178" s="21"/>
      <c r="Z178" s="21"/>
      <c r="AA178" s="21"/>
      <c r="AB178" s="21"/>
      <c r="AC178" s="21"/>
      <c r="AD178" s="21"/>
      <c r="AE178" s="21"/>
      <c r="AF178" s="21"/>
      <c r="AG178" s="21"/>
      <c r="AH178" s="61"/>
      <c r="AI178" s="37"/>
      <c r="AJ178" s="37"/>
      <c r="AK178" s="21"/>
      <c r="AL178" s="21"/>
      <c r="AM178" s="21"/>
      <c r="AN178" s="21"/>
      <c r="AO178" s="21"/>
      <c r="AP178" s="21"/>
      <c r="AQ178" s="21"/>
      <c r="AR178" s="96"/>
    </row>
    <row r="179" spans="1:44" s="6" customFormat="1" ht="15" customHeight="1" x14ac:dyDescent="0.25">
      <c r="A179" s="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1"/>
      <c r="P179" s="21"/>
      <c r="Q179" s="21"/>
      <c r="R179" s="21"/>
      <c r="S179" s="21"/>
      <c r="T179" s="21"/>
      <c r="U179" s="37"/>
      <c r="V179" s="41"/>
      <c r="W179" s="37"/>
      <c r="X179" s="37"/>
      <c r="Y179" s="21"/>
      <c r="Z179" s="21"/>
      <c r="AA179" s="21"/>
      <c r="AB179" s="21"/>
      <c r="AC179" s="21"/>
      <c r="AD179" s="21"/>
      <c r="AE179" s="21"/>
      <c r="AF179" s="21"/>
      <c r="AG179" s="21"/>
      <c r="AH179" s="61"/>
      <c r="AI179" s="37"/>
      <c r="AJ179" s="37"/>
      <c r="AK179" s="21"/>
      <c r="AL179" s="21"/>
      <c r="AM179" s="21"/>
      <c r="AN179" s="21"/>
      <c r="AO179" s="21"/>
      <c r="AP179" s="21"/>
      <c r="AQ179" s="21"/>
      <c r="AR179" s="96"/>
    </row>
    <row r="180" spans="1:44" s="6" customFormat="1" ht="15" customHeight="1" x14ac:dyDescent="0.25">
      <c r="A180" s="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1"/>
      <c r="P180" s="21"/>
      <c r="Q180" s="21"/>
      <c r="R180" s="21"/>
      <c r="S180" s="21"/>
      <c r="T180" s="21"/>
      <c r="U180" s="37"/>
      <c r="V180" s="41"/>
      <c r="W180" s="37"/>
      <c r="X180" s="37"/>
      <c r="Y180" s="21"/>
      <c r="Z180" s="21"/>
      <c r="AA180" s="21"/>
      <c r="AB180" s="21"/>
      <c r="AC180" s="21"/>
      <c r="AD180" s="21"/>
      <c r="AE180" s="21"/>
      <c r="AF180" s="21"/>
      <c r="AG180" s="21"/>
      <c r="AH180" s="61"/>
      <c r="AI180" s="37"/>
      <c r="AJ180" s="37"/>
      <c r="AK180" s="21"/>
      <c r="AL180" s="21"/>
      <c r="AM180" s="21"/>
      <c r="AN180" s="21"/>
      <c r="AO180" s="21"/>
      <c r="AP180" s="21"/>
      <c r="AQ180" s="21"/>
      <c r="AR180" s="96"/>
    </row>
    <row r="181" spans="1:44" s="6" customFormat="1" ht="15" customHeight="1" x14ac:dyDescent="0.25">
      <c r="A181" s="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1"/>
      <c r="P181" s="21"/>
      <c r="Q181" s="21"/>
      <c r="R181" s="21"/>
      <c r="S181" s="21"/>
      <c r="T181" s="21"/>
      <c r="U181" s="37"/>
      <c r="V181" s="41"/>
      <c r="W181" s="37"/>
      <c r="X181" s="37"/>
      <c r="Y181" s="21"/>
      <c r="Z181" s="21"/>
      <c r="AA181" s="21"/>
      <c r="AB181" s="21"/>
      <c r="AC181" s="21"/>
      <c r="AD181" s="21"/>
      <c r="AE181" s="21"/>
      <c r="AF181" s="21"/>
      <c r="AG181" s="21"/>
      <c r="AH181" s="61"/>
      <c r="AI181" s="37"/>
      <c r="AJ181" s="37"/>
      <c r="AK181" s="21"/>
      <c r="AL181" s="21"/>
      <c r="AM181" s="21"/>
      <c r="AN181" s="21"/>
      <c r="AO181" s="21"/>
      <c r="AP181" s="21"/>
      <c r="AQ181" s="21"/>
      <c r="AR181" s="96"/>
    </row>
    <row r="182" spans="1:44" s="6" customFormat="1" ht="15" customHeight="1" x14ac:dyDescent="0.25">
      <c r="A182" s="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1"/>
      <c r="P182" s="21"/>
      <c r="Q182" s="21"/>
      <c r="R182" s="21"/>
      <c r="S182" s="21"/>
      <c r="T182" s="21"/>
      <c r="U182" s="37"/>
      <c r="V182" s="41"/>
      <c r="W182" s="37"/>
      <c r="X182" s="37"/>
      <c r="Y182" s="21"/>
      <c r="Z182" s="21"/>
      <c r="AA182" s="21"/>
      <c r="AB182" s="21"/>
      <c r="AC182" s="21"/>
      <c r="AD182" s="21"/>
      <c r="AE182" s="21"/>
      <c r="AF182" s="21"/>
      <c r="AG182" s="21"/>
      <c r="AH182" s="61"/>
      <c r="AI182" s="37"/>
      <c r="AJ182" s="37"/>
      <c r="AK182" s="21"/>
      <c r="AL182" s="21"/>
      <c r="AM182" s="21"/>
      <c r="AN182" s="21"/>
      <c r="AO182" s="21"/>
      <c r="AP182" s="21"/>
      <c r="AQ182" s="21"/>
      <c r="AR182" s="96"/>
    </row>
    <row r="183" spans="1:44" s="6" customFormat="1" ht="15" customHeight="1" x14ac:dyDescent="0.25">
      <c r="A183" s="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1"/>
      <c r="P183" s="21"/>
      <c r="Q183" s="21"/>
      <c r="R183" s="21"/>
      <c r="S183" s="21"/>
      <c r="T183" s="21"/>
      <c r="U183" s="37"/>
      <c r="V183" s="41"/>
      <c r="W183" s="37"/>
      <c r="X183" s="37"/>
      <c r="Y183" s="21"/>
      <c r="Z183" s="21"/>
      <c r="AA183" s="21"/>
      <c r="AB183" s="21"/>
      <c r="AC183" s="21"/>
      <c r="AD183" s="21"/>
      <c r="AE183" s="21"/>
      <c r="AF183" s="21"/>
      <c r="AG183" s="21"/>
      <c r="AH183" s="61"/>
      <c r="AI183" s="37"/>
      <c r="AJ183" s="37"/>
      <c r="AK183" s="21"/>
      <c r="AL183" s="21"/>
      <c r="AM183" s="21"/>
      <c r="AN183" s="21"/>
      <c r="AO183" s="21"/>
      <c r="AP183" s="21"/>
      <c r="AQ183" s="21"/>
      <c r="AR183" s="96"/>
    </row>
    <row r="184" spans="1:44" s="6" customFormat="1" ht="15" customHeight="1" x14ac:dyDescent="0.25">
      <c r="A184" s="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1"/>
      <c r="P184" s="21"/>
      <c r="Q184" s="21"/>
      <c r="R184" s="21"/>
      <c r="S184" s="21"/>
      <c r="T184" s="21"/>
      <c r="U184" s="37"/>
      <c r="V184" s="41"/>
      <c r="W184" s="37"/>
      <c r="X184" s="37"/>
      <c r="Y184" s="21"/>
      <c r="Z184" s="21"/>
      <c r="AA184" s="21"/>
      <c r="AB184" s="21"/>
      <c r="AC184" s="21"/>
      <c r="AD184" s="21"/>
      <c r="AE184" s="21"/>
      <c r="AF184" s="21"/>
      <c r="AG184" s="21"/>
      <c r="AH184" s="61"/>
      <c r="AI184" s="37"/>
      <c r="AJ184" s="37"/>
      <c r="AK184" s="21"/>
      <c r="AL184" s="21"/>
      <c r="AM184" s="21"/>
      <c r="AN184" s="21"/>
      <c r="AO184" s="21"/>
      <c r="AP184" s="21"/>
      <c r="AQ184" s="21"/>
      <c r="AR184" s="96"/>
    </row>
    <row r="185" spans="1:44" s="6" customFormat="1" ht="15" customHeight="1" x14ac:dyDescent="0.25">
      <c r="A185" s="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1"/>
      <c r="P185" s="21"/>
      <c r="Q185" s="21"/>
      <c r="R185" s="21"/>
      <c r="S185" s="21"/>
      <c r="T185" s="21"/>
      <c r="U185" s="37"/>
      <c r="V185" s="41"/>
      <c r="W185" s="37"/>
      <c r="X185" s="37"/>
      <c r="Y185" s="21"/>
      <c r="Z185" s="21"/>
      <c r="AA185" s="21"/>
      <c r="AB185" s="21"/>
      <c r="AC185" s="21"/>
      <c r="AD185" s="21"/>
      <c r="AE185" s="21"/>
      <c r="AF185" s="21"/>
      <c r="AG185" s="21"/>
      <c r="AH185" s="61"/>
      <c r="AI185" s="37"/>
      <c r="AJ185" s="37"/>
      <c r="AK185" s="21"/>
      <c r="AL185" s="21"/>
      <c r="AM185" s="21"/>
      <c r="AN185" s="21"/>
      <c r="AO185" s="21"/>
      <c r="AP185" s="21"/>
      <c r="AQ185" s="21"/>
      <c r="AR185" s="96"/>
    </row>
    <row r="186" spans="1:44" s="6" customFormat="1" ht="15" customHeight="1" x14ac:dyDescent="0.25">
      <c r="A186" s="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1"/>
      <c r="P186" s="21"/>
      <c r="Q186" s="21"/>
      <c r="R186" s="21"/>
      <c r="S186" s="21"/>
      <c r="T186" s="21"/>
      <c r="U186" s="37"/>
      <c r="V186" s="41"/>
      <c r="W186" s="37"/>
      <c r="X186" s="37"/>
      <c r="Y186" s="21"/>
      <c r="Z186" s="21"/>
      <c r="AA186" s="21"/>
      <c r="AB186" s="21"/>
      <c r="AC186" s="21"/>
      <c r="AD186" s="21"/>
      <c r="AE186" s="21"/>
      <c r="AF186" s="21"/>
      <c r="AG186" s="21"/>
      <c r="AH186" s="61"/>
      <c r="AI186" s="37"/>
      <c r="AJ186" s="37"/>
      <c r="AK186" s="21"/>
      <c r="AL186" s="21"/>
      <c r="AM186" s="21"/>
      <c r="AN186" s="21"/>
      <c r="AO186" s="21"/>
      <c r="AP186" s="21"/>
      <c r="AQ186" s="21"/>
      <c r="AR186" s="96"/>
    </row>
    <row r="187" spans="1:44" s="6" customFormat="1" ht="15" customHeight="1" x14ac:dyDescent="0.25">
      <c r="A187" s="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1"/>
      <c r="P187" s="21"/>
      <c r="Q187" s="21"/>
      <c r="R187" s="21"/>
      <c r="S187" s="21"/>
      <c r="T187" s="21"/>
      <c r="U187" s="37"/>
      <c r="V187" s="41"/>
      <c r="W187" s="37"/>
      <c r="X187" s="37"/>
      <c r="Y187" s="21"/>
      <c r="Z187" s="21"/>
      <c r="AA187" s="21"/>
      <c r="AB187" s="21"/>
      <c r="AC187" s="21"/>
      <c r="AD187" s="21"/>
      <c r="AE187" s="21"/>
      <c r="AF187" s="21"/>
      <c r="AG187" s="21"/>
      <c r="AH187" s="61"/>
      <c r="AI187" s="37"/>
      <c r="AJ187" s="37"/>
      <c r="AK187" s="21"/>
      <c r="AL187" s="21"/>
      <c r="AM187" s="21"/>
      <c r="AN187" s="21"/>
      <c r="AO187" s="21"/>
      <c r="AP187" s="21"/>
      <c r="AQ187" s="21"/>
      <c r="AR187" s="96"/>
    </row>
    <row r="188" spans="1:44" s="6" customFormat="1" ht="15" customHeight="1" x14ac:dyDescent="0.25">
      <c r="A188" s="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1"/>
      <c r="P188" s="21"/>
      <c r="Q188" s="21"/>
      <c r="R188" s="21"/>
      <c r="S188" s="21"/>
      <c r="T188" s="21"/>
      <c r="U188" s="37"/>
      <c r="V188" s="41"/>
      <c r="W188" s="37"/>
      <c r="X188" s="37"/>
      <c r="Y188" s="21"/>
      <c r="Z188" s="21"/>
      <c r="AA188" s="21"/>
      <c r="AB188" s="21"/>
      <c r="AC188" s="21"/>
      <c r="AD188" s="21"/>
      <c r="AE188" s="21"/>
      <c r="AF188" s="21"/>
      <c r="AG188" s="21"/>
      <c r="AH188" s="61"/>
      <c r="AI188" s="37"/>
      <c r="AJ188" s="37"/>
      <c r="AK188" s="21"/>
      <c r="AL188" s="21"/>
      <c r="AM188" s="21"/>
      <c r="AN188" s="21"/>
      <c r="AO188" s="21"/>
      <c r="AP188" s="21"/>
      <c r="AQ188" s="21"/>
      <c r="AR188" s="96"/>
    </row>
    <row r="189" spans="1:44" s="6" customFormat="1" ht="15" customHeight="1" x14ac:dyDescent="0.25">
      <c r="A189" s="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1"/>
      <c r="P189" s="21"/>
      <c r="Q189" s="21"/>
      <c r="R189" s="21"/>
      <c r="S189" s="21"/>
      <c r="T189" s="21"/>
      <c r="U189" s="37"/>
      <c r="V189" s="41"/>
      <c r="W189" s="37"/>
      <c r="X189" s="37"/>
      <c r="Y189" s="21"/>
      <c r="Z189" s="21"/>
      <c r="AA189" s="21"/>
      <c r="AB189" s="21"/>
      <c r="AC189" s="21"/>
      <c r="AD189" s="21"/>
      <c r="AE189" s="21"/>
      <c r="AF189" s="21"/>
      <c r="AG189" s="21"/>
      <c r="AH189" s="61"/>
      <c r="AI189" s="37"/>
      <c r="AJ189" s="37"/>
      <c r="AK189" s="21"/>
      <c r="AL189" s="21"/>
      <c r="AM189" s="21"/>
      <c r="AN189" s="21"/>
      <c r="AO189" s="21"/>
      <c r="AP189" s="21"/>
      <c r="AQ189" s="21"/>
      <c r="AR189" s="96"/>
    </row>
    <row r="190" spans="1:44" s="6" customFormat="1" ht="15" customHeight="1" x14ac:dyDescent="0.25">
      <c r="A190" s="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1"/>
      <c r="P190" s="21"/>
      <c r="Q190" s="21"/>
      <c r="R190" s="21"/>
      <c r="S190" s="21"/>
      <c r="T190" s="21"/>
      <c r="U190" s="37"/>
      <c r="V190" s="41"/>
      <c r="W190" s="37"/>
      <c r="X190" s="37"/>
      <c r="Y190" s="21"/>
      <c r="Z190" s="21"/>
      <c r="AA190" s="21"/>
      <c r="AB190" s="21"/>
      <c r="AC190" s="21"/>
      <c r="AD190" s="21"/>
      <c r="AE190" s="21"/>
      <c r="AF190" s="21"/>
      <c r="AG190" s="21"/>
      <c r="AH190" s="61"/>
      <c r="AI190" s="37"/>
      <c r="AJ190" s="37"/>
      <c r="AK190" s="21"/>
      <c r="AL190" s="21"/>
      <c r="AM190" s="21"/>
      <c r="AN190" s="21"/>
      <c r="AO190" s="21"/>
      <c r="AP190" s="21"/>
      <c r="AQ190" s="21"/>
      <c r="AR190" s="96"/>
    </row>
    <row r="191" spans="1:44" s="6" customFormat="1" ht="15" customHeight="1" x14ac:dyDescent="0.25">
      <c r="A191" s="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1"/>
      <c r="P191" s="21"/>
      <c r="Q191" s="21"/>
      <c r="R191" s="21"/>
      <c r="S191" s="21"/>
      <c r="T191" s="21"/>
      <c r="U191" s="37"/>
      <c r="V191" s="41"/>
      <c r="W191" s="37"/>
      <c r="X191" s="37"/>
      <c r="Y191" s="21"/>
      <c r="Z191" s="21"/>
      <c r="AA191" s="21"/>
      <c r="AB191" s="21"/>
      <c r="AC191" s="21"/>
      <c r="AD191" s="21"/>
      <c r="AE191" s="21"/>
      <c r="AF191" s="21"/>
      <c r="AG191" s="21"/>
      <c r="AH191" s="61"/>
      <c r="AI191" s="37"/>
      <c r="AJ191" s="37"/>
      <c r="AK191" s="21"/>
      <c r="AL191" s="21"/>
      <c r="AM191" s="21"/>
      <c r="AN191" s="21"/>
      <c r="AO191" s="21"/>
      <c r="AP191" s="21"/>
      <c r="AQ191" s="21"/>
      <c r="AR191" s="96"/>
    </row>
    <row r="192" spans="1:44" s="6" customFormat="1" ht="15" customHeight="1" x14ac:dyDescent="0.25">
      <c r="A192" s="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1"/>
      <c r="P192" s="21"/>
      <c r="Q192" s="21"/>
      <c r="R192" s="21"/>
      <c r="S192" s="21"/>
      <c r="T192" s="21"/>
      <c r="U192" s="37"/>
      <c r="V192" s="41"/>
      <c r="W192" s="37"/>
      <c r="X192" s="37"/>
      <c r="Y192" s="21"/>
      <c r="Z192" s="21"/>
      <c r="AA192" s="21"/>
      <c r="AB192" s="21"/>
      <c r="AC192" s="21"/>
      <c r="AD192" s="21"/>
      <c r="AE192" s="21"/>
      <c r="AF192" s="21"/>
      <c r="AG192" s="21"/>
      <c r="AH192" s="61"/>
      <c r="AI192" s="37"/>
      <c r="AJ192" s="37"/>
      <c r="AK192" s="21"/>
      <c r="AL192" s="21"/>
      <c r="AM192" s="21"/>
      <c r="AN192" s="21"/>
      <c r="AO192" s="21"/>
      <c r="AP192" s="21"/>
      <c r="AQ192" s="21"/>
      <c r="AR192" s="96"/>
    </row>
    <row r="193" spans="1:44" s="6" customFormat="1" ht="15" customHeight="1" x14ac:dyDescent="0.25">
      <c r="A193" s="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1"/>
      <c r="P193" s="21"/>
      <c r="Q193" s="21"/>
      <c r="R193" s="21"/>
      <c r="S193" s="21"/>
      <c r="T193" s="21"/>
      <c r="U193" s="37"/>
      <c r="V193" s="41"/>
      <c r="W193" s="37"/>
      <c r="X193" s="37"/>
      <c r="Y193" s="21"/>
      <c r="Z193" s="21"/>
      <c r="AA193" s="21"/>
      <c r="AB193" s="21"/>
      <c r="AC193" s="21"/>
      <c r="AD193" s="21"/>
      <c r="AE193" s="21"/>
      <c r="AF193" s="21"/>
      <c r="AG193" s="21"/>
      <c r="AH193" s="61"/>
      <c r="AI193" s="37"/>
      <c r="AJ193" s="37"/>
      <c r="AK193" s="21"/>
      <c r="AL193" s="21"/>
      <c r="AM193" s="21"/>
      <c r="AN193" s="21"/>
      <c r="AO193" s="21"/>
      <c r="AP193" s="21"/>
      <c r="AQ193" s="21"/>
      <c r="AR193" s="96"/>
    </row>
    <row r="194" spans="1:44" s="6" customFormat="1" ht="15" customHeight="1" x14ac:dyDescent="0.25">
      <c r="A194" s="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1"/>
      <c r="P194" s="21"/>
      <c r="Q194" s="21"/>
      <c r="R194" s="21"/>
      <c r="S194" s="21"/>
      <c r="T194" s="21"/>
      <c r="U194" s="37"/>
      <c r="V194" s="41"/>
      <c r="W194" s="37"/>
      <c r="X194" s="37"/>
      <c r="Y194" s="21"/>
      <c r="Z194" s="21"/>
      <c r="AA194" s="21"/>
      <c r="AB194" s="21"/>
      <c r="AC194" s="21"/>
      <c r="AD194" s="21"/>
      <c r="AE194" s="21"/>
      <c r="AF194" s="21"/>
      <c r="AG194" s="21"/>
      <c r="AH194" s="61"/>
      <c r="AI194" s="37"/>
      <c r="AJ194" s="37"/>
      <c r="AK194" s="21"/>
      <c r="AL194" s="21"/>
      <c r="AM194" s="21"/>
      <c r="AN194" s="21"/>
      <c r="AO194" s="21"/>
      <c r="AP194" s="21"/>
      <c r="AQ194" s="21"/>
      <c r="AR194" s="96"/>
    </row>
    <row r="195" spans="1:44" s="6" customFormat="1" ht="15" customHeight="1" x14ac:dyDescent="0.25">
      <c r="A195" s="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1"/>
      <c r="P195" s="21"/>
      <c r="Q195" s="21"/>
      <c r="R195" s="21"/>
      <c r="S195" s="21"/>
      <c r="T195" s="21"/>
      <c r="U195" s="37"/>
      <c r="V195" s="41"/>
      <c r="W195" s="37"/>
      <c r="X195" s="37"/>
      <c r="Y195" s="21"/>
      <c r="Z195" s="21"/>
      <c r="AA195" s="21"/>
      <c r="AB195" s="21"/>
      <c r="AC195" s="21"/>
      <c r="AD195" s="21"/>
      <c r="AE195" s="21"/>
      <c r="AF195" s="21"/>
      <c r="AG195" s="21"/>
      <c r="AH195" s="61"/>
      <c r="AI195" s="37"/>
      <c r="AJ195" s="37"/>
      <c r="AK195" s="21"/>
      <c r="AL195" s="21"/>
      <c r="AM195" s="21"/>
      <c r="AN195" s="21"/>
      <c r="AO195" s="21"/>
      <c r="AP195" s="21"/>
      <c r="AQ195" s="21"/>
      <c r="AR195" s="96"/>
    </row>
    <row r="196" spans="1:44" s="6" customFormat="1" ht="15" customHeight="1" x14ac:dyDescent="0.25">
      <c r="A196" s="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1"/>
      <c r="P196" s="21"/>
      <c r="Q196" s="21"/>
      <c r="R196" s="21"/>
      <c r="S196" s="21"/>
      <c r="T196" s="21"/>
      <c r="U196" s="37"/>
      <c r="V196" s="41"/>
      <c r="W196" s="37"/>
      <c r="X196" s="37"/>
      <c r="Y196" s="21"/>
      <c r="Z196" s="21"/>
      <c r="AA196" s="21"/>
      <c r="AB196" s="21"/>
      <c r="AC196" s="21"/>
      <c r="AD196" s="21"/>
      <c r="AE196" s="21"/>
      <c r="AF196" s="21"/>
      <c r="AG196" s="21"/>
      <c r="AH196" s="61"/>
      <c r="AI196" s="37"/>
      <c r="AJ196" s="37"/>
      <c r="AK196" s="21"/>
      <c r="AL196" s="21"/>
      <c r="AM196" s="21"/>
      <c r="AN196" s="21"/>
      <c r="AO196" s="21"/>
      <c r="AP196" s="21"/>
      <c r="AQ196" s="21"/>
      <c r="AR196" s="96"/>
    </row>
    <row r="197" spans="1:44" s="6" customFormat="1" ht="15" customHeight="1" x14ac:dyDescent="0.25">
      <c r="A197" s="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1"/>
      <c r="P197" s="21"/>
      <c r="Q197" s="21"/>
      <c r="R197" s="21"/>
      <c r="S197" s="21"/>
      <c r="T197" s="21"/>
      <c r="U197" s="37"/>
      <c r="V197" s="41"/>
      <c r="W197" s="37"/>
      <c r="X197" s="37"/>
      <c r="Y197" s="21"/>
      <c r="Z197" s="21"/>
      <c r="AA197" s="21"/>
      <c r="AB197" s="21"/>
      <c r="AC197" s="21"/>
      <c r="AD197" s="21"/>
      <c r="AE197" s="21"/>
      <c r="AF197" s="21"/>
      <c r="AG197" s="21"/>
      <c r="AH197" s="61"/>
      <c r="AI197" s="37"/>
      <c r="AJ197" s="37"/>
      <c r="AK197" s="21"/>
      <c r="AL197" s="21"/>
      <c r="AM197" s="21"/>
      <c r="AN197" s="21"/>
      <c r="AO197" s="21"/>
      <c r="AP197" s="21"/>
      <c r="AQ197" s="21"/>
      <c r="AR197" s="96"/>
    </row>
    <row r="198" spans="1:44" s="6" customFormat="1" ht="15" customHeight="1" x14ac:dyDescent="0.25">
      <c r="A198" s="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1"/>
      <c r="P198" s="21"/>
      <c r="Q198" s="21"/>
      <c r="R198" s="21"/>
      <c r="S198" s="21"/>
      <c r="T198" s="21"/>
      <c r="U198" s="37"/>
      <c r="V198" s="41"/>
      <c r="W198" s="37"/>
      <c r="X198" s="37"/>
      <c r="Y198" s="21"/>
      <c r="Z198" s="21"/>
      <c r="AA198" s="21"/>
      <c r="AB198" s="21"/>
      <c r="AC198" s="21"/>
      <c r="AD198" s="21"/>
      <c r="AE198" s="21"/>
      <c r="AF198" s="21"/>
      <c r="AG198" s="21"/>
      <c r="AH198" s="61"/>
      <c r="AI198" s="37"/>
      <c r="AJ198" s="37"/>
      <c r="AK198" s="21"/>
      <c r="AL198" s="21"/>
      <c r="AM198" s="21"/>
      <c r="AN198" s="21"/>
      <c r="AO198" s="21"/>
      <c r="AP198" s="21"/>
      <c r="AQ198" s="21"/>
      <c r="AR198" s="96"/>
    </row>
    <row r="199" spans="1:44" s="6" customFormat="1" ht="15" customHeight="1" x14ac:dyDescent="0.25">
      <c r="A199" s="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1"/>
      <c r="P199" s="21"/>
      <c r="Q199" s="21"/>
      <c r="R199" s="21"/>
      <c r="S199" s="21"/>
      <c r="T199" s="21"/>
      <c r="U199" s="37"/>
      <c r="V199" s="41"/>
      <c r="W199" s="37"/>
      <c r="X199" s="37"/>
      <c r="Y199" s="21"/>
      <c r="Z199" s="21"/>
      <c r="AA199" s="21"/>
      <c r="AB199" s="21"/>
      <c r="AC199" s="21"/>
      <c r="AD199" s="21"/>
      <c r="AE199" s="21"/>
      <c r="AF199" s="21"/>
      <c r="AG199" s="21"/>
      <c r="AH199" s="61"/>
      <c r="AI199" s="37"/>
      <c r="AJ199" s="37"/>
      <c r="AK199" s="21"/>
      <c r="AL199" s="21"/>
      <c r="AM199" s="21"/>
      <c r="AN199" s="21"/>
      <c r="AO199" s="21"/>
      <c r="AP199" s="21"/>
      <c r="AQ199" s="21"/>
      <c r="AR199" s="96"/>
    </row>
    <row r="200" spans="1:44" s="6" customFormat="1" ht="15" customHeight="1" x14ac:dyDescent="0.25">
      <c r="A200" s="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1"/>
      <c r="P200" s="21"/>
      <c r="Q200" s="21"/>
      <c r="R200" s="21"/>
      <c r="S200" s="21"/>
      <c r="T200" s="21"/>
      <c r="U200" s="37"/>
      <c r="V200" s="41"/>
      <c r="W200" s="37"/>
      <c r="X200" s="37"/>
      <c r="Y200" s="21"/>
      <c r="Z200" s="21"/>
      <c r="AA200" s="21"/>
      <c r="AB200" s="21"/>
      <c r="AC200" s="21"/>
      <c r="AD200" s="21"/>
      <c r="AE200" s="21"/>
      <c r="AF200" s="21"/>
      <c r="AG200" s="21"/>
      <c r="AH200" s="61"/>
      <c r="AI200" s="37"/>
      <c r="AJ200" s="37"/>
      <c r="AK200" s="21"/>
      <c r="AL200" s="21"/>
      <c r="AM200" s="21"/>
      <c r="AN200" s="21"/>
      <c r="AO200" s="21"/>
      <c r="AP200" s="21"/>
      <c r="AQ200" s="21"/>
      <c r="AR200" s="96"/>
    </row>
    <row r="201" spans="1:44" s="6" customFormat="1" ht="15" customHeight="1" x14ac:dyDescent="0.25">
      <c r="A201" s="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1"/>
      <c r="P201" s="21"/>
      <c r="Q201" s="21"/>
      <c r="R201" s="21"/>
      <c r="S201" s="21"/>
      <c r="T201" s="21"/>
      <c r="U201" s="37"/>
      <c r="V201" s="41"/>
      <c r="W201" s="37"/>
      <c r="X201" s="37"/>
      <c r="Y201" s="21"/>
      <c r="Z201" s="21"/>
      <c r="AA201" s="21"/>
      <c r="AB201" s="21"/>
      <c r="AC201" s="21"/>
      <c r="AD201" s="21"/>
      <c r="AE201" s="21"/>
      <c r="AF201" s="21"/>
      <c r="AG201" s="21"/>
      <c r="AH201" s="61"/>
      <c r="AI201" s="37"/>
      <c r="AJ201" s="37"/>
      <c r="AK201" s="21"/>
      <c r="AL201" s="21"/>
      <c r="AM201" s="21"/>
      <c r="AN201" s="21"/>
      <c r="AO201" s="21"/>
      <c r="AP201" s="21"/>
      <c r="AQ201" s="21"/>
      <c r="AR201" s="96"/>
    </row>
    <row r="202" spans="1:44" s="6" customFormat="1" ht="15" customHeight="1" x14ac:dyDescent="0.25">
      <c r="A202" s="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21"/>
      <c r="P202" s="21"/>
      <c r="Q202" s="21"/>
      <c r="R202" s="21"/>
      <c r="S202" s="21"/>
      <c r="T202" s="21"/>
      <c r="U202" s="37"/>
      <c r="V202" s="41"/>
      <c r="W202" s="37"/>
      <c r="X202" s="37"/>
      <c r="Y202" s="21"/>
      <c r="Z202" s="21"/>
      <c r="AA202" s="21"/>
      <c r="AB202" s="21"/>
      <c r="AC202" s="21"/>
      <c r="AD202" s="21"/>
      <c r="AE202" s="21"/>
      <c r="AF202" s="21"/>
      <c r="AG202" s="21"/>
      <c r="AH202" s="61"/>
      <c r="AI202" s="37"/>
      <c r="AJ202" s="37"/>
      <c r="AK202" s="21"/>
      <c r="AL202" s="21"/>
      <c r="AM202" s="21"/>
      <c r="AN202" s="21"/>
      <c r="AO202" s="21"/>
      <c r="AP202" s="21"/>
      <c r="AQ202" s="21"/>
      <c r="AR202" s="96"/>
    </row>
    <row r="203" spans="1:44" s="6" customFormat="1" ht="15" customHeight="1" x14ac:dyDescent="0.25">
      <c r="A203" s="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21"/>
      <c r="P203" s="21"/>
      <c r="Q203" s="21"/>
      <c r="R203" s="21"/>
      <c r="S203" s="21"/>
      <c r="T203" s="21"/>
      <c r="U203" s="37"/>
      <c r="V203" s="41"/>
      <c r="W203" s="37"/>
      <c r="X203" s="37"/>
      <c r="Y203" s="21"/>
      <c r="Z203" s="21"/>
      <c r="AA203" s="21"/>
      <c r="AB203" s="21"/>
      <c r="AC203" s="21"/>
      <c r="AD203" s="21"/>
      <c r="AE203" s="21"/>
      <c r="AF203" s="21"/>
      <c r="AG203" s="21"/>
      <c r="AH203" s="61"/>
      <c r="AI203" s="37"/>
      <c r="AJ203" s="37"/>
      <c r="AK203" s="21"/>
      <c r="AL203" s="21"/>
      <c r="AM203" s="21"/>
      <c r="AN203" s="21"/>
      <c r="AO203" s="21"/>
      <c r="AP203" s="21"/>
      <c r="AQ203" s="21"/>
      <c r="AR203" s="96"/>
    </row>
    <row r="204" spans="1:44" s="6" customFormat="1" ht="15" customHeight="1" x14ac:dyDescent="0.25">
      <c r="A204" s="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21"/>
      <c r="P204" s="21"/>
      <c r="Q204" s="21"/>
      <c r="R204" s="21"/>
      <c r="S204" s="21"/>
      <c r="T204" s="21"/>
      <c r="U204" s="37"/>
      <c r="V204" s="41"/>
      <c r="W204" s="37"/>
      <c r="X204" s="37"/>
      <c r="Y204" s="21"/>
      <c r="Z204" s="21"/>
      <c r="AA204" s="21"/>
      <c r="AB204" s="21"/>
      <c r="AC204" s="21"/>
      <c r="AD204" s="21"/>
      <c r="AE204" s="21"/>
      <c r="AF204" s="21"/>
      <c r="AG204" s="21"/>
      <c r="AH204" s="61"/>
      <c r="AI204" s="37"/>
      <c r="AJ204" s="37"/>
      <c r="AK204" s="21"/>
      <c r="AL204" s="21"/>
      <c r="AM204" s="21"/>
      <c r="AN204" s="21"/>
      <c r="AO204" s="21"/>
      <c r="AP204" s="21"/>
      <c r="AQ204" s="21"/>
      <c r="AR204" s="96"/>
    </row>
    <row r="205" spans="1:44" s="6" customFormat="1" ht="15" customHeight="1" x14ac:dyDescent="0.25">
      <c r="A205" s="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21"/>
      <c r="P205" s="21"/>
      <c r="Q205" s="21"/>
      <c r="R205" s="21"/>
      <c r="S205" s="21"/>
      <c r="T205" s="21"/>
      <c r="U205" s="37"/>
      <c r="V205" s="41"/>
      <c r="W205" s="37"/>
      <c r="X205" s="37"/>
      <c r="Y205" s="21"/>
      <c r="Z205" s="21"/>
      <c r="AA205" s="21"/>
      <c r="AB205" s="21"/>
      <c r="AC205" s="21"/>
      <c r="AD205" s="21"/>
      <c r="AE205" s="21"/>
      <c r="AF205" s="21"/>
      <c r="AG205" s="21"/>
      <c r="AH205" s="61"/>
      <c r="AI205" s="37"/>
      <c r="AJ205" s="37"/>
      <c r="AK205" s="21"/>
      <c r="AL205" s="21"/>
      <c r="AM205" s="21"/>
      <c r="AN205" s="21"/>
      <c r="AO205" s="21"/>
      <c r="AP205" s="21"/>
      <c r="AQ205" s="21"/>
      <c r="AR205" s="96"/>
    </row>
    <row r="206" spans="1:44" s="6" customFormat="1" ht="15" customHeight="1" x14ac:dyDescent="0.25">
      <c r="A206" s="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21"/>
      <c r="P206" s="21"/>
      <c r="Q206" s="21"/>
      <c r="R206" s="21"/>
      <c r="S206" s="21"/>
      <c r="T206" s="21"/>
      <c r="U206" s="37"/>
      <c r="V206" s="41"/>
      <c r="W206" s="37"/>
      <c r="X206" s="37"/>
      <c r="Y206" s="21"/>
      <c r="Z206" s="21"/>
      <c r="AA206" s="21"/>
      <c r="AB206" s="21"/>
      <c r="AC206" s="21"/>
      <c r="AD206" s="21"/>
      <c r="AE206" s="21"/>
      <c r="AF206" s="21"/>
      <c r="AG206" s="21"/>
      <c r="AH206" s="61"/>
      <c r="AI206" s="37"/>
      <c r="AJ206" s="37"/>
      <c r="AK206" s="21"/>
      <c r="AL206" s="21"/>
      <c r="AM206" s="21"/>
      <c r="AN206" s="21"/>
      <c r="AO206" s="21"/>
      <c r="AP206" s="21"/>
      <c r="AQ206" s="21"/>
      <c r="AR206" s="96"/>
    </row>
    <row r="207" spans="1:44" s="6" customFormat="1" ht="15" customHeight="1" x14ac:dyDescent="0.25">
      <c r="A207" s="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21"/>
      <c r="P207" s="21"/>
      <c r="Q207" s="21"/>
      <c r="R207" s="21"/>
      <c r="S207" s="21"/>
      <c r="T207" s="21"/>
      <c r="U207" s="37"/>
      <c r="V207" s="41"/>
      <c r="W207" s="37"/>
      <c r="X207" s="37"/>
      <c r="Y207" s="21"/>
      <c r="Z207" s="21"/>
      <c r="AA207" s="21"/>
      <c r="AB207" s="21"/>
      <c r="AC207" s="21"/>
      <c r="AD207" s="21"/>
      <c r="AE207" s="21"/>
      <c r="AF207" s="21"/>
      <c r="AG207" s="21"/>
      <c r="AH207" s="61"/>
      <c r="AI207" s="37"/>
      <c r="AJ207" s="37"/>
      <c r="AK207" s="21"/>
      <c r="AL207" s="21"/>
      <c r="AM207" s="21"/>
      <c r="AN207" s="21"/>
      <c r="AO207" s="21"/>
      <c r="AP207" s="21"/>
      <c r="AQ207" s="21"/>
      <c r="AR207" s="96"/>
    </row>
    <row r="208" spans="1:44" s="6" customFormat="1" ht="15" customHeight="1" x14ac:dyDescent="0.25">
      <c r="A208" s="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21"/>
      <c r="P208" s="21"/>
      <c r="Q208" s="21"/>
      <c r="R208" s="21"/>
      <c r="S208" s="21"/>
      <c r="T208" s="21"/>
      <c r="U208" s="37"/>
      <c r="V208" s="41"/>
      <c r="W208" s="37"/>
      <c r="X208" s="37"/>
      <c r="Y208" s="21"/>
      <c r="Z208" s="21"/>
      <c r="AA208" s="21"/>
      <c r="AB208" s="21"/>
      <c r="AC208" s="21"/>
      <c r="AD208" s="21"/>
      <c r="AE208" s="21"/>
      <c r="AF208" s="21"/>
      <c r="AG208" s="21"/>
      <c r="AH208" s="61"/>
      <c r="AI208" s="37"/>
      <c r="AJ208" s="37"/>
      <c r="AK208" s="21"/>
      <c r="AL208" s="21"/>
      <c r="AM208" s="21"/>
      <c r="AN208" s="21"/>
      <c r="AO208" s="21"/>
      <c r="AP208" s="21"/>
      <c r="AQ208" s="21"/>
      <c r="AR208" s="96"/>
    </row>
    <row r="209" spans="1:44" s="6" customFormat="1" ht="15" customHeight="1" x14ac:dyDescent="0.25">
      <c r="A209" s="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21"/>
      <c r="P209" s="21"/>
      <c r="Q209" s="21"/>
      <c r="R209" s="21"/>
      <c r="S209" s="21"/>
      <c r="T209" s="21"/>
      <c r="U209" s="37"/>
      <c r="V209" s="41"/>
      <c r="W209" s="37"/>
      <c r="X209" s="37"/>
      <c r="Y209" s="21"/>
      <c r="Z209" s="21"/>
      <c r="AA209" s="21"/>
      <c r="AB209" s="21"/>
      <c r="AC209" s="21"/>
      <c r="AD209" s="21"/>
      <c r="AE209" s="21"/>
      <c r="AF209" s="21"/>
      <c r="AG209" s="21"/>
      <c r="AH209" s="61"/>
      <c r="AI209" s="37"/>
      <c r="AJ209" s="37"/>
      <c r="AK209" s="21"/>
      <c r="AL209" s="21"/>
      <c r="AM209" s="21"/>
      <c r="AN209" s="21"/>
      <c r="AO209" s="21"/>
      <c r="AP209" s="21"/>
      <c r="AQ209" s="21"/>
      <c r="AR209" s="96"/>
    </row>
    <row r="210" spans="1:44" s="6" customFormat="1" ht="15" customHeight="1" x14ac:dyDescent="0.25">
      <c r="A210" s="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21"/>
      <c r="P210" s="21"/>
      <c r="Q210" s="21"/>
      <c r="R210" s="21"/>
      <c r="S210" s="21"/>
      <c r="T210" s="21"/>
      <c r="U210" s="37"/>
      <c r="V210" s="41"/>
      <c r="W210" s="37"/>
      <c r="X210" s="37"/>
      <c r="Y210" s="21"/>
      <c r="Z210" s="21"/>
      <c r="AA210" s="21"/>
      <c r="AB210" s="21"/>
      <c r="AC210" s="21"/>
      <c r="AD210" s="21"/>
      <c r="AE210" s="21"/>
      <c r="AF210" s="21"/>
      <c r="AG210" s="21"/>
      <c r="AH210" s="61"/>
      <c r="AI210" s="37"/>
      <c r="AJ210" s="37"/>
      <c r="AK210" s="21"/>
      <c r="AL210" s="21"/>
      <c r="AM210" s="21"/>
      <c r="AN210" s="21"/>
      <c r="AO210" s="21"/>
      <c r="AP210" s="21"/>
      <c r="AQ210" s="21"/>
      <c r="AR210" s="96"/>
    </row>
    <row r="211" spans="1:44" s="6" customFormat="1" ht="15" customHeight="1" x14ac:dyDescent="0.25">
      <c r="A211" s="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21"/>
      <c r="P211" s="21"/>
      <c r="Q211" s="21"/>
      <c r="R211" s="21"/>
      <c r="S211" s="21"/>
      <c r="T211" s="21"/>
      <c r="U211" s="37"/>
      <c r="V211" s="41"/>
      <c r="W211" s="37"/>
      <c r="X211" s="37"/>
      <c r="Y211" s="21"/>
      <c r="Z211" s="21"/>
      <c r="AA211" s="21"/>
      <c r="AB211" s="21"/>
      <c r="AC211" s="21"/>
      <c r="AD211" s="21"/>
      <c r="AE211" s="21"/>
      <c r="AF211" s="21"/>
      <c r="AG211" s="21"/>
      <c r="AH211" s="61"/>
      <c r="AI211" s="37"/>
      <c r="AJ211" s="37"/>
      <c r="AK211" s="21"/>
      <c r="AL211" s="21"/>
      <c r="AM211" s="21"/>
      <c r="AN211" s="21"/>
      <c r="AO211" s="21"/>
      <c r="AP211" s="21"/>
      <c r="AQ211" s="21"/>
      <c r="AR211" s="96"/>
    </row>
    <row r="212" spans="1:44" ht="15" customHeight="1" x14ac:dyDescent="0.25">
      <c r="AG212" s="21"/>
      <c r="AH212" s="61"/>
      <c r="AI212" s="37"/>
      <c r="AJ212" s="37"/>
    </row>
    <row r="213" spans="1:44" ht="15" customHeight="1" x14ac:dyDescent="0.25">
      <c r="AG213" s="21"/>
      <c r="AH213" s="61"/>
      <c r="AI213" s="37"/>
      <c r="AJ213" s="37"/>
    </row>
    <row r="214" spans="1:44" ht="15" customHeight="1" x14ac:dyDescent="0.25">
      <c r="AG214" s="21"/>
      <c r="AH214" s="61"/>
      <c r="AI214" s="37"/>
      <c r="AJ214" s="37"/>
    </row>
    <row r="215" spans="1:44" ht="15" customHeight="1" x14ac:dyDescent="0.25">
      <c r="AG215" s="21"/>
      <c r="AH215" s="61"/>
      <c r="AI215" s="37"/>
      <c r="AJ215" s="37"/>
    </row>
    <row r="216" spans="1:44" ht="15" customHeight="1" x14ac:dyDescent="0.25">
      <c r="AG216" s="21"/>
      <c r="AH216" s="61"/>
      <c r="AI216" s="37"/>
      <c r="AJ216" s="37"/>
    </row>
    <row r="217" spans="1:44" ht="15" customHeight="1" x14ac:dyDescent="0.25">
      <c r="AG217" s="21"/>
      <c r="AH217" s="61"/>
      <c r="AI217" s="37"/>
      <c r="AJ217" s="37"/>
    </row>
    <row r="218" spans="1:44" ht="15" customHeight="1" x14ac:dyDescent="0.25">
      <c r="AG218" s="21"/>
      <c r="AH218" s="61"/>
      <c r="AI218" s="37"/>
      <c r="AJ218" s="37"/>
    </row>
    <row r="227" spans="2:43" ht="15" customHeight="1" x14ac:dyDescent="0.2"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</row>
    <row r="228" spans="2:43" ht="15" customHeight="1" x14ac:dyDescent="0.2"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</row>
    <row r="229" spans="2:43" ht="15" customHeight="1" x14ac:dyDescent="0.2"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</row>
    <row r="230" spans="2:43" ht="15" customHeight="1" x14ac:dyDescent="0.2"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</row>
    <row r="231" spans="2:43" ht="15" customHeight="1" x14ac:dyDescent="0.2"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</row>
    <row r="232" spans="2:43" ht="15" customHeight="1" x14ac:dyDescent="0.2"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</row>
    <row r="233" spans="2:43" ht="15" customHeight="1" x14ac:dyDescent="0.2"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</row>
    <row r="234" spans="2:43" ht="15" customHeight="1" x14ac:dyDescent="0.2"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</row>
    <row r="235" spans="2:43" ht="15" customHeight="1" x14ac:dyDescent="0.2"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</row>
    <row r="236" spans="2:43" ht="15" customHeight="1" x14ac:dyDescent="0.2"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</row>
    <row r="237" spans="2:43" ht="15" customHeight="1" x14ac:dyDescent="0.2"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  <c r="AK237" s="96"/>
      <c r="AL237" s="96"/>
      <c r="AM237" s="96"/>
      <c r="AN237" s="96"/>
      <c r="AO237" s="96"/>
      <c r="AP237" s="96"/>
      <c r="AQ237" s="96"/>
    </row>
    <row r="238" spans="2:43" ht="15" customHeight="1" x14ac:dyDescent="0.2"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  <c r="AM238" s="96"/>
      <c r="AN238" s="96"/>
      <c r="AO238" s="96"/>
      <c r="AP238" s="96"/>
      <c r="AQ238" s="96"/>
    </row>
    <row r="239" spans="2:43" ht="15" customHeight="1" x14ac:dyDescent="0.2"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  <c r="AD239" s="96"/>
      <c r="AE239" s="96"/>
      <c r="AF239" s="96"/>
      <c r="AG239" s="96"/>
      <c r="AH239" s="96"/>
      <c r="AI239" s="96"/>
      <c r="AJ239" s="96"/>
      <c r="AK239" s="96"/>
      <c r="AL239" s="96"/>
      <c r="AM239" s="96"/>
      <c r="AN239" s="96"/>
      <c r="AO239" s="96"/>
      <c r="AP239" s="96"/>
      <c r="AQ239" s="96"/>
    </row>
    <row r="240" spans="2:43" ht="15" customHeight="1" x14ac:dyDescent="0.2"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  <c r="AF240" s="96"/>
      <c r="AG240" s="96"/>
      <c r="AH240" s="96"/>
      <c r="AI240" s="96"/>
      <c r="AJ240" s="96"/>
      <c r="AK240" s="96"/>
      <c r="AL240" s="96"/>
      <c r="AM240" s="96"/>
      <c r="AN240" s="96"/>
      <c r="AO240" s="96"/>
      <c r="AP240" s="96"/>
      <c r="AQ240" s="96"/>
    </row>
    <row r="241" spans="2:43" ht="15" customHeight="1" x14ac:dyDescent="0.2"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  <c r="AD241" s="96"/>
      <c r="AE241" s="96"/>
      <c r="AF241" s="96"/>
      <c r="AG241" s="96"/>
      <c r="AH241" s="96"/>
      <c r="AI241" s="96"/>
      <c r="AJ241" s="96"/>
      <c r="AK241" s="96"/>
      <c r="AL241" s="96"/>
      <c r="AM241" s="96"/>
      <c r="AN241" s="96"/>
      <c r="AO241" s="96"/>
      <c r="AP241" s="96"/>
      <c r="AQ241" s="96"/>
    </row>
    <row r="242" spans="2:43" ht="15" customHeight="1" x14ac:dyDescent="0.2"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  <c r="AD242" s="96"/>
      <c r="AE242" s="96"/>
      <c r="AF242" s="96"/>
      <c r="AG242" s="96"/>
      <c r="AH242" s="96"/>
      <c r="AI242" s="96"/>
      <c r="AJ242" s="96"/>
      <c r="AK242" s="96"/>
      <c r="AL242" s="96"/>
      <c r="AM242" s="96"/>
      <c r="AN242" s="96"/>
      <c r="AO242" s="96"/>
      <c r="AP242" s="96"/>
      <c r="AQ242" s="96"/>
    </row>
    <row r="243" spans="2:43" ht="15" customHeight="1" x14ac:dyDescent="0.2"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  <c r="AM243" s="96"/>
      <c r="AN243" s="96"/>
      <c r="AO243" s="96"/>
      <c r="AP243" s="96"/>
      <c r="AQ243" s="96"/>
    </row>
    <row r="244" spans="2:43" ht="15" customHeight="1" x14ac:dyDescent="0.2"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96"/>
      <c r="AG244" s="96"/>
      <c r="AH244" s="96"/>
      <c r="AI244" s="96"/>
      <c r="AJ244" s="96"/>
      <c r="AK244" s="96"/>
      <c r="AL244" s="96"/>
      <c r="AM244" s="96"/>
      <c r="AN244" s="96"/>
      <c r="AO244" s="96"/>
      <c r="AP244" s="96"/>
      <c r="AQ244" s="96"/>
    </row>
    <row r="245" spans="2:43" ht="15" customHeight="1" x14ac:dyDescent="0.2"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  <c r="AM245" s="96"/>
      <c r="AN245" s="96"/>
      <c r="AO245" s="96"/>
      <c r="AP245" s="96"/>
      <c r="AQ245" s="96"/>
    </row>
  </sheetData>
  <sortState ref="B15:AM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9.85546875" customWidth="1"/>
    <col min="45" max="45" width="0.7109375" customWidth="1"/>
  </cols>
  <sheetData>
    <row r="1" spans="1:57" x14ac:dyDescent="0.25">
      <c r="A1" s="37"/>
      <c r="B1" s="2" t="s">
        <v>35</v>
      </c>
      <c r="C1" s="3"/>
      <c r="D1" s="4"/>
      <c r="E1" s="5" t="s">
        <v>262</v>
      </c>
      <c r="F1" s="152"/>
      <c r="G1" s="82"/>
      <c r="H1" s="82"/>
      <c r="I1" s="2"/>
      <c r="J1" s="3"/>
      <c r="K1" s="12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82"/>
      <c r="AD1" s="82"/>
      <c r="AE1" s="2"/>
      <c r="AF1" s="3"/>
      <c r="AG1" s="12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2" t="s">
        <v>58</v>
      </c>
      <c r="C2" s="73"/>
      <c r="D2" s="153"/>
      <c r="E2" s="11" t="s">
        <v>13</v>
      </c>
      <c r="F2" s="12"/>
      <c r="G2" s="12"/>
      <c r="H2" s="12"/>
      <c r="I2" s="18"/>
      <c r="J2" s="13"/>
      <c r="K2" s="97"/>
      <c r="L2" s="20" t="s">
        <v>145</v>
      </c>
      <c r="M2" s="12"/>
      <c r="N2" s="12"/>
      <c r="O2" s="19"/>
      <c r="P2" s="17"/>
      <c r="Q2" s="20" t="s">
        <v>146</v>
      </c>
      <c r="R2" s="12"/>
      <c r="S2" s="12"/>
      <c r="T2" s="12"/>
      <c r="U2" s="18"/>
      <c r="V2" s="19"/>
      <c r="W2" s="17"/>
      <c r="X2" s="154" t="s">
        <v>147</v>
      </c>
      <c r="Y2" s="155"/>
      <c r="Z2" s="156"/>
      <c r="AA2" s="11" t="s">
        <v>13</v>
      </c>
      <c r="AB2" s="12"/>
      <c r="AC2" s="12"/>
      <c r="AD2" s="12"/>
      <c r="AE2" s="18"/>
      <c r="AF2" s="13"/>
      <c r="AG2" s="97"/>
      <c r="AH2" s="20" t="s">
        <v>148</v>
      </c>
      <c r="AI2" s="12"/>
      <c r="AJ2" s="12"/>
      <c r="AK2" s="19"/>
      <c r="AL2" s="17"/>
      <c r="AM2" s="20" t="s">
        <v>146</v>
      </c>
      <c r="AN2" s="12"/>
      <c r="AO2" s="12"/>
      <c r="AP2" s="12"/>
      <c r="AQ2" s="18"/>
      <c r="AR2" s="19"/>
      <c r="AS2" s="15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57"/>
      <c r="L3" s="16" t="s">
        <v>5</v>
      </c>
      <c r="M3" s="16" t="s">
        <v>6</v>
      </c>
      <c r="N3" s="16" t="s">
        <v>92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5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57"/>
      <c r="AH3" s="16" t="s">
        <v>5</v>
      </c>
      <c r="AI3" s="16" t="s">
        <v>6</v>
      </c>
      <c r="AJ3" s="16" t="s">
        <v>92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5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7"/>
      <c r="C4" s="31"/>
      <c r="D4" s="35"/>
      <c r="E4" s="27"/>
      <c r="F4" s="27"/>
      <c r="G4" s="27"/>
      <c r="H4" s="28"/>
      <c r="I4" s="27"/>
      <c r="J4" s="33"/>
      <c r="K4" s="40"/>
      <c r="L4" s="102"/>
      <c r="M4" s="16"/>
      <c r="N4" s="16"/>
      <c r="O4" s="16"/>
      <c r="P4" s="21"/>
      <c r="Q4" s="27"/>
      <c r="R4" s="27"/>
      <c r="S4" s="28"/>
      <c r="T4" s="27"/>
      <c r="U4" s="27"/>
      <c r="V4" s="158"/>
      <c r="W4" s="40"/>
      <c r="X4" s="27">
        <v>2009</v>
      </c>
      <c r="Y4" s="27" t="s">
        <v>46</v>
      </c>
      <c r="Z4" s="35" t="s">
        <v>44</v>
      </c>
      <c r="AA4" s="27">
        <v>18</v>
      </c>
      <c r="AB4" s="27">
        <v>1</v>
      </c>
      <c r="AC4" s="27">
        <v>20</v>
      </c>
      <c r="AD4" s="27">
        <v>24</v>
      </c>
      <c r="AE4" s="27">
        <v>80</v>
      </c>
      <c r="AF4" s="48">
        <v>0.61060000000000003</v>
      </c>
      <c r="AG4" s="175">
        <v>131</v>
      </c>
      <c r="AH4" s="16"/>
      <c r="AI4" s="16"/>
      <c r="AJ4" s="16"/>
      <c r="AK4" s="16"/>
      <c r="AL4" s="21"/>
      <c r="AM4" s="27">
        <v>1</v>
      </c>
      <c r="AN4" s="27">
        <v>0</v>
      </c>
      <c r="AO4" s="27">
        <v>1</v>
      </c>
      <c r="AP4" s="27">
        <v>2</v>
      </c>
      <c r="AQ4" s="27">
        <v>4</v>
      </c>
      <c r="AR4" s="159">
        <v>1</v>
      </c>
      <c r="AS4" s="143">
        <v>4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7">
        <v>2010</v>
      </c>
      <c r="C5" s="31" t="s">
        <v>36</v>
      </c>
      <c r="D5" s="35" t="s">
        <v>56</v>
      </c>
      <c r="E5" s="27">
        <v>7</v>
      </c>
      <c r="F5" s="27">
        <v>0</v>
      </c>
      <c r="G5" s="27">
        <v>0</v>
      </c>
      <c r="H5" s="28">
        <v>11</v>
      </c>
      <c r="I5" s="27">
        <v>36</v>
      </c>
      <c r="J5" s="33">
        <v>0.73499999999999999</v>
      </c>
      <c r="K5" s="40">
        <v>49</v>
      </c>
      <c r="L5" s="102"/>
      <c r="M5" s="16"/>
      <c r="N5" s="16"/>
      <c r="O5" s="16"/>
      <c r="P5" s="21"/>
      <c r="Q5" s="27"/>
      <c r="R5" s="27"/>
      <c r="S5" s="28"/>
      <c r="T5" s="27"/>
      <c r="U5" s="27"/>
      <c r="V5" s="158"/>
      <c r="W5" s="40"/>
      <c r="X5" s="27"/>
      <c r="Y5" s="31"/>
      <c r="Z5" s="35"/>
      <c r="AA5" s="27"/>
      <c r="AB5" s="27"/>
      <c r="AC5" s="27"/>
      <c r="AD5" s="28"/>
      <c r="AE5" s="27"/>
      <c r="AF5" s="33"/>
      <c r="AG5" s="40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59"/>
      <c r="AS5" s="14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84" t="s">
        <v>149</v>
      </c>
      <c r="C6" s="76"/>
      <c r="D6" s="75"/>
      <c r="E6" s="74">
        <f>SUM(E4:E5)</f>
        <v>7</v>
      </c>
      <c r="F6" s="74">
        <f>SUM(F4:F5)</f>
        <v>0</v>
      </c>
      <c r="G6" s="74">
        <f>SUM(G4:G5)</f>
        <v>0</v>
      </c>
      <c r="H6" s="74">
        <f>SUM(H4:H5)</f>
        <v>11</v>
      </c>
      <c r="I6" s="74">
        <f>SUM(I4:I5)</f>
        <v>36</v>
      </c>
      <c r="J6" s="160">
        <f>PRODUCT(I6/K6)</f>
        <v>0.73469387755102045</v>
      </c>
      <c r="K6" s="97">
        <f>SUM(K4:K5)</f>
        <v>49</v>
      </c>
      <c r="L6" s="20"/>
      <c r="M6" s="18"/>
      <c r="N6" s="145"/>
      <c r="O6" s="146"/>
      <c r="P6" s="21"/>
      <c r="Q6" s="74">
        <f>SUM(Q4:Q5)</f>
        <v>0</v>
      </c>
      <c r="R6" s="74">
        <f>SUM(R4:R5)</f>
        <v>0</v>
      </c>
      <c r="S6" s="74">
        <f>SUM(S4:S5)</f>
        <v>0</v>
      </c>
      <c r="T6" s="74">
        <f>SUM(T4:T5)</f>
        <v>0</v>
      </c>
      <c r="U6" s="74">
        <f>SUM(U4:U5)</f>
        <v>0</v>
      </c>
      <c r="V6" s="34">
        <v>0</v>
      </c>
      <c r="W6" s="97">
        <f>SUM(W4:W5)</f>
        <v>0</v>
      </c>
      <c r="X6" s="14" t="s">
        <v>149</v>
      </c>
      <c r="Y6" s="15"/>
      <c r="Z6" s="13"/>
      <c r="AA6" s="74">
        <f>SUM(AA4:AA5)</f>
        <v>18</v>
      </c>
      <c r="AB6" s="74">
        <f>SUM(AB4:AB5)</f>
        <v>1</v>
      </c>
      <c r="AC6" s="74">
        <f>SUM(AC4:AC5)</f>
        <v>20</v>
      </c>
      <c r="AD6" s="74">
        <f>SUM(AD4:AD5)</f>
        <v>24</v>
      </c>
      <c r="AE6" s="74">
        <f>SUM(AE4:AE5)</f>
        <v>80</v>
      </c>
      <c r="AF6" s="160">
        <f>PRODUCT(AE6/AG6)</f>
        <v>0.61068702290076338</v>
      </c>
      <c r="AG6" s="97">
        <f>SUM(AG4:AG5)</f>
        <v>131</v>
      </c>
      <c r="AH6" s="20"/>
      <c r="AI6" s="18"/>
      <c r="AJ6" s="145"/>
      <c r="AK6" s="146"/>
      <c r="AL6" s="21"/>
      <c r="AM6" s="74">
        <f>SUM(AM4:AM5)</f>
        <v>1</v>
      </c>
      <c r="AN6" s="74">
        <f>SUM(AN4:AN5)</f>
        <v>0</v>
      </c>
      <c r="AO6" s="74">
        <f>SUM(AO4:AO5)</f>
        <v>1</v>
      </c>
      <c r="AP6" s="74">
        <f>SUM(AP4:AP5)</f>
        <v>2</v>
      </c>
      <c r="AQ6" s="74">
        <f>SUM(AQ4:AQ5)</f>
        <v>4</v>
      </c>
      <c r="AR6" s="160">
        <f>PRODUCT(AQ6/AS6)</f>
        <v>1</v>
      </c>
      <c r="AS6" s="157">
        <f>SUM(AS4:AS5)</f>
        <v>4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40"/>
      <c r="L7" s="21"/>
      <c r="M7" s="21"/>
      <c r="N7" s="21"/>
      <c r="O7" s="21"/>
      <c r="P7" s="37"/>
      <c r="Q7" s="37"/>
      <c r="R7" s="41"/>
      <c r="S7" s="37"/>
      <c r="T7" s="37"/>
      <c r="U7" s="21"/>
      <c r="V7" s="21"/>
      <c r="W7" s="40"/>
      <c r="X7" s="37"/>
      <c r="Y7" s="37"/>
      <c r="Z7" s="37"/>
      <c r="AA7" s="37"/>
      <c r="AB7" s="37"/>
      <c r="AC7" s="37"/>
      <c r="AD7" s="37"/>
      <c r="AE7" s="37"/>
      <c r="AF7" s="38"/>
      <c r="AG7" s="40"/>
      <c r="AH7" s="21"/>
      <c r="AI7" s="21"/>
      <c r="AJ7" s="21"/>
      <c r="AK7" s="21"/>
      <c r="AL7" s="37"/>
      <c r="AM7" s="37"/>
      <c r="AN7" s="41"/>
      <c r="AO7" s="37"/>
      <c r="AP7" s="37"/>
      <c r="AQ7" s="21"/>
      <c r="AR7" s="21"/>
      <c r="AS7" s="40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161" t="s">
        <v>150</v>
      </c>
      <c r="C8" s="162"/>
      <c r="D8" s="163"/>
      <c r="E8" s="13" t="s">
        <v>3</v>
      </c>
      <c r="F8" s="16" t="s">
        <v>8</v>
      </c>
      <c r="G8" s="13" t="s">
        <v>5</v>
      </c>
      <c r="H8" s="16" t="s">
        <v>6</v>
      </c>
      <c r="I8" s="16" t="s">
        <v>17</v>
      </c>
      <c r="J8" s="16" t="s">
        <v>22</v>
      </c>
      <c r="K8" s="21"/>
      <c r="L8" s="16" t="s">
        <v>28</v>
      </c>
      <c r="M8" s="16" t="s">
        <v>29</v>
      </c>
      <c r="N8" s="16" t="s">
        <v>151</v>
      </c>
      <c r="O8" s="16" t="s">
        <v>152</v>
      </c>
      <c r="Q8" s="41"/>
      <c r="R8" s="41" t="s">
        <v>48</v>
      </c>
      <c r="S8" s="41"/>
      <c r="T8" s="37" t="s">
        <v>51</v>
      </c>
      <c r="U8" s="21"/>
      <c r="V8" s="40"/>
      <c r="W8" s="40"/>
      <c r="X8" s="164"/>
      <c r="Y8" s="164"/>
      <c r="Z8" s="164"/>
      <c r="AA8" s="164"/>
      <c r="AB8" s="164"/>
      <c r="AC8" s="41"/>
      <c r="AD8" s="41"/>
      <c r="AE8" s="41"/>
      <c r="AF8" s="37"/>
      <c r="AG8" s="37"/>
      <c r="AH8" s="37"/>
      <c r="AI8" s="37"/>
      <c r="AJ8" s="37"/>
      <c r="AK8" s="37"/>
      <c r="AM8" s="40"/>
      <c r="AN8" s="164"/>
      <c r="AO8" s="164"/>
      <c r="AP8" s="164"/>
      <c r="AQ8" s="164"/>
      <c r="AR8" s="164"/>
      <c r="AS8" s="164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4" t="s">
        <v>12</v>
      </c>
      <c r="C9" s="10"/>
      <c r="D9" s="46"/>
      <c r="E9" s="165">
        <v>298</v>
      </c>
      <c r="F9" s="165">
        <v>17</v>
      </c>
      <c r="G9" s="165">
        <v>31</v>
      </c>
      <c r="H9" s="165">
        <v>351</v>
      </c>
      <c r="I9" s="165">
        <v>1351</v>
      </c>
      <c r="J9" s="166">
        <v>0.629</v>
      </c>
      <c r="K9" s="37">
        <f>PRODUCT(I9/J9)</f>
        <v>2147.85373608903</v>
      </c>
      <c r="L9" s="167">
        <f>PRODUCT((F9+G9)/E9)</f>
        <v>0.16107382550335569</v>
      </c>
      <c r="M9" s="167">
        <f>PRODUCT(H9/E9)</f>
        <v>1.1778523489932886</v>
      </c>
      <c r="N9" s="167">
        <f>PRODUCT((F9+G9+H9)/E9)</f>
        <v>1.3389261744966443</v>
      </c>
      <c r="O9" s="167">
        <f>PRODUCT(I9/E9)</f>
        <v>4.5335570469798654</v>
      </c>
      <c r="Q9" s="41"/>
      <c r="R9" s="41"/>
      <c r="S9" s="41"/>
      <c r="T9" s="37" t="s">
        <v>59</v>
      </c>
      <c r="U9" s="37"/>
      <c r="V9" s="37"/>
      <c r="W9" s="37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7"/>
      <c r="AL9" s="37"/>
      <c r="AM9" s="37"/>
      <c r="AN9" s="41"/>
      <c r="AO9" s="41"/>
      <c r="AP9" s="41"/>
      <c r="AQ9" s="41"/>
      <c r="AR9" s="41"/>
      <c r="AS9" s="4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68" t="s">
        <v>58</v>
      </c>
      <c r="C10" s="169"/>
      <c r="D10" s="170"/>
      <c r="E10" s="165">
        <f>PRODUCT(E6+Q6)</f>
        <v>7</v>
      </c>
      <c r="F10" s="165">
        <f>PRODUCT(F6+R6)</f>
        <v>0</v>
      </c>
      <c r="G10" s="165">
        <f>PRODUCT(G6+S6)</f>
        <v>0</v>
      </c>
      <c r="H10" s="165">
        <f>PRODUCT(H6+T6)</f>
        <v>11</v>
      </c>
      <c r="I10" s="165">
        <f>PRODUCT(I6+U6)</f>
        <v>36</v>
      </c>
      <c r="J10" s="166">
        <f>PRODUCT(I10/K10)</f>
        <v>0.73469387755102045</v>
      </c>
      <c r="K10" s="37">
        <f>PRODUCT(K6+W6)</f>
        <v>49</v>
      </c>
      <c r="L10" s="167">
        <f>PRODUCT((F10+G10)/E10)</f>
        <v>0</v>
      </c>
      <c r="M10" s="167">
        <f>PRODUCT(H10/E10)</f>
        <v>1.5714285714285714</v>
      </c>
      <c r="N10" s="167">
        <f>PRODUCT((F10+G10+H10)/E10)</f>
        <v>1.5714285714285714</v>
      </c>
      <c r="O10" s="167">
        <f>PRODUCT(I10/E10)</f>
        <v>5.1428571428571432</v>
      </c>
      <c r="Q10" s="41"/>
      <c r="R10" s="41"/>
      <c r="S10" s="41"/>
      <c r="T10" s="37" t="s">
        <v>50</v>
      </c>
      <c r="U10" s="37"/>
      <c r="V10" s="37"/>
      <c r="W10" s="37"/>
      <c r="X10" s="37"/>
      <c r="Y10" s="37"/>
      <c r="Z10" s="37"/>
      <c r="AA10" s="37"/>
      <c r="AB10" s="37"/>
      <c r="AC10" s="41"/>
      <c r="AD10" s="41"/>
      <c r="AE10" s="41"/>
      <c r="AF10" s="41"/>
      <c r="AG10" s="41"/>
      <c r="AH10" s="41"/>
      <c r="AI10" s="41"/>
      <c r="AJ10" s="41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4" t="s">
        <v>147</v>
      </c>
      <c r="C11" s="171"/>
      <c r="D11" s="172"/>
      <c r="E11" s="165">
        <f>PRODUCT(AA6+AM6)</f>
        <v>19</v>
      </c>
      <c r="F11" s="165">
        <f>PRODUCT(AB6+AN6)</f>
        <v>1</v>
      </c>
      <c r="G11" s="165">
        <f>PRODUCT(AC6+AO6)</f>
        <v>21</v>
      </c>
      <c r="H11" s="165">
        <f>PRODUCT(AD6+AP6)</f>
        <v>26</v>
      </c>
      <c r="I11" s="165">
        <f>PRODUCT(AE6+AQ6)</f>
        <v>84</v>
      </c>
      <c r="J11" s="166">
        <f>PRODUCT(I11/K11)</f>
        <v>0.62222222222222223</v>
      </c>
      <c r="K11" s="21">
        <f>PRODUCT(AG6+AS6)</f>
        <v>135</v>
      </c>
      <c r="L11" s="167">
        <f>PRODUCT((F11+G11)/E11)</f>
        <v>1.1578947368421053</v>
      </c>
      <c r="M11" s="167">
        <f>PRODUCT(H11/E11)</f>
        <v>1.368421052631579</v>
      </c>
      <c r="N11" s="167">
        <f>PRODUCT((F11+G11+H11)/E11)</f>
        <v>2.5263157894736841</v>
      </c>
      <c r="O11" s="167">
        <f>PRODUCT(I11/E11)</f>
        <v>4.4210526315789478</v>
      </c>
      <c r="Q11" s="41"/>
      <c r="R11" s="41"/>
      <c r="S11" s="37"/>
      <c r="T11" s="37" t="s">
        <v>49</v>
      </c>
      <c r="U11" s="21"/>
      <c r="V11" s="21"/>
      <c r="W11" s="37"/>
      <c r="X11" s="37"/>
      <c r="Y11" s="37"/>
      <c r="Z11" s="37"/>
      <c r="AA11" s="37"/>
      <c r="AB11" s="37"/>
      <c r="AC11" s="41"/>
      <c r="AD11" s="41"/>
      <c r="AE11" s="41"/>
      <c r="AF11" s="41"/>
      <c r="AG11" s="41"/>
      <c r="AH11" s="41"/>
      <c r="AI11" s="41"/>
      <c r="AJ11" s="41"/>
      <c r="AK11" s="37"/>
      <c r="AL11" s="21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73" t="s">
        <v>149</v>
      </c>
      <c r="C12" s="115"/>
      <c r="D12" s="174"/>
      <c r="E12" s="165">
        <f>SUM(E9:E11)</f>
        <v>324</v>
      </c>
      <c r="F12" s="165">
        <f t="shared" ref="F12:I12" si="0">SUM(F9:F11)</f>
        <v>18</v>
      </c>
      <c r="G12" s="165">
        <f t="shared" si="0"/>
        <v>52</v>
      </c>
      <c r="H12" s="165">
        <f t="shared" si="0"/>
        <v>388</v>
      </c>
      <c r="I12" s="165">
        <f t="shared" si="0"/>
        <v>1471</v>
      </c>
      <c r="J12" s="166">
        <f>PRODUCT(I12/K12)</f>
        <v>0.63082858810310793</v>
      </c>
      <c r="K12" s="37">
        <f>SUM(K9:K11)</f>
        <v>2331.85373608903</v>
      </c>
      <c r="L12" s="167">
        <f>PRODUCT((F12+G12)/E12)</f>
        <v>0.21604938271604937</v>
      </c>
      <c r="M12" s="167">
        <f>PRODUCT(H12/E12)</f>
        <v>1.1975308641975309</v>
      </c>
      <c r="N12" s="167">
        <f>PRODUCT((F12+G12+H12)/E12)</f>
        <v>1.4135802469135803</v>
      </c>
      <c r="O12" s="167">
        <f>PRODUCT(I12/E12)</f>
        <v>4.5401234567901234</v>
      </c>
      <c r="Q12" s="21"/>
      <c r="R12" s="21"/>
      <c r="S12" s="21"/>
      <c r="T12" s="37" t="s">
        <v>54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41"/>
      <c r="AF12" s="41"/>
      <c r="AG12" s="41"/>
      <c r="AH12" s="41"/>
      <c r="AI12" s="41"/>
      <c r="AJ12" s="41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1"/>
      <c r="F13" s="21"/>
      <c r="G13" s="21"/>
      <c r="H13" s="21"/>
      <c r="I13" s="21"/>
      <c r="J13" s="37"/>
      <c r="K13" s="37"/>
      <c r="L13" s="21"/>
      <c r="M13" s="21"/>
      <c r="N13" s="21"/>
      <c r="O13" s="21"/>
      <c r="P13" s="37"/>
      <c r="Q13" s="37"/>
      <c r="R13" s="37"/>
      <c r="S13" s="37"/>
      <c r="T13" s="37" t="s">
        <v>95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41"/>
      <c r="AF13" s="41"/>
      <c r="AG13" s="41"/>
      <c r="AH13" s="41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93" t="s">
        <v>284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1"/>
      <c r="AJ51" s="41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1"/>
      <c r="AJ52" s="41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1"/>
      <c r="AJ53" s="41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1"/>
      <c r="R85" s="21"/>
      <c r="S85" s="21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1"/>
      <c r="AJ85" s="41"/>
      <c r="AK85" s="37"/>
      <c r="AL85" s="21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1"/>
      <c r="R86" s="21"/>
      <c r="S86" s="21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1"/>
      <c r="AJ86" s="41"/>
      <c r="AK86" s="37"/>
      <c r="AL86" s="21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1"/>
      <c r="R87" s="21"/>
      <c r="S87" s="21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1"/>
      <c r="AJ87" s="41"/>
      <c r="AK87" s="37"/>
      <c r="AL87" s="21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1"/>
      <c r="R88" s="21"/>
      <c r="S88" s="21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1"/>
      <c r="AJ88" s="41"/>
      <c r="AK88" s="37"/>
      <c r="AL88" s="21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1"/>
      <c r="R89" s="21"/>
      <c r="S89" s="21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1"/>
      <c r="AJ89" s="41"/>
      <c r="AK89" s="37"/>
      <c r="AL89" s="21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1"/>
      <c r="R90" s="21"/>
      <c r="S90" s="21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1"/>
      <c r="AJ90" s="41"/>
      <c r="AK90" s="37"/>
      <c r="AL90" s="21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1"/>
      <c r="R91" s="21"/>
      <c r="S91" s="21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1"/>
      <c r="AJ91" s="41"/>
      <c r="AK91" s="37"/>
      <c r="AL91" s="21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1"/>
      <c r="R92" s="21"/>
      <c r="S92" s="21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1"/>
      <c r="AJ92" s="41"/>
      <c r="AK92" s="37"/>
      <c r="AL92" s="21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1"/>
      <c r="R93" s="21"/>
      <c r="S93" s="21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1"/>
      <c r="AJ93" s="41"/>
      <c r="AK93" s="37"/>
      <c r="AL93" s="21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1"/>
      <c r="R94" s="21"/>
      <c r="S94" s="21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1"/>
      <c r="AJ94" s="41"/>
      <c r="AK94" s="37"/>
      <c r="AL94" s="21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1"/>
      <c r="R95" s="21"/>
      <c r="S95" s="21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1"/>
      <c r="AJ95" s="41"/>
      <c r="AK95" s="37"/>
      <c r="AL95" s="21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1"/>
      <c r="R96" s="21"/>
      <c r="S96" s="21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1"/>
      <c r="AJ96" s="41"/>
      <c r="AK96" s="37"/>
      <c r="AL96" s="21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1"/>
      <c r="R97" s="21"/>
      <c r="S97" s="21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1"/>
      <c r="AJ97" s="41"/>
      <c r="AK97" s="37"/>
      <c r="AL97" s="21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1"/>
      <c r="R98" s="21"/>
      <c r="S98" s="21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1"/>
      <c r="AJ98" s="41"/>
      <c r="AK98" s="37"/>
      <c r="AL98" s="2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1"/>
      <c r="R99" s="21"/>
      <c r="S99" s="21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1"/>
      <c r="AJ99" s="41"/>
      <c r="AK99" s="37"/>
      <c r="AL99" s="21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1"/>
      <c r="R100" s="21"/>
      <c r="S100" s="2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1"/>
      <c r="AJ100" s="41"/>
      <c r="AK100" s="37"/>
      <c r="AL100" s="21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1"/>
      <c r="R101" s="21"/>
      <c r="S101" s="2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1"/>
      <c r="AJ101" s="41"/>
      <c r="AK101" s="37"/>
      <c r="AL101" s="21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1"/>
      <c r="R102" s="21"/>
      <c r="S102" s="2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1"/>
      <c r="AJ102" s="41"/>
      <c r="AK102" s="37"/>
      <c r="AL102" s="21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1"/>
      <c r="R103" s="21"/>
      <c r="S103" s="2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1"/>
      <c r="AJ103" s="41"/>
      <c r="AK103" s="37"/>
      <c r="AL103" s="21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1"/>
      <c r="R104" s="21"/>
      <c r="S104" s="2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1"/>
      <c r="AJ104" s="41"/>
      <c r="AK104" s="37"/>
      <c r="AL104" s="21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1"/>
      <c r="R105" s="21"/>
      <c r="S105" s="21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1"/>
      <c r="AJ105" s="41"/>
      <c r="AK105" s="37"/>
      <c r="AL105" s="21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1"/>
      <c r="R106" s="21"/>
      <c r="S106" s="21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1"/>
      <c r="AJ106" s="41"/>
      <c r="AK106" s="37"/>
      <c r="AL106" s="21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1"/>
      <c r="R107" s="21"/>
      <c r="S107" s="21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1"/>
      <c r="AJ107" s="41"/>
      <c r="AK107" s="37"/>
      <c r="AL107" s="21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1"/>
      <c r="R108" s="21"/>
      <c r="S108" s="21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1"/>
      <c r="AJ108" s="41"/>
      <c r="AK108" s="37"/>
      <c r="AL108" s="21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1"/>
      <c r="R109" s="21"/>
      <c r="S109" s="21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1"/>
      <c r="AJ109" s="41"/>
      <c r="AK109" s="37"/>
      <c r="AL109" s="21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1"/>
      <c r="R110" s="21"/>
      <c r="S110" s="21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1"/>
      <c r="AJ110" s="41"/>
      <c r="AK110" s="37"/>
      <c r="AL110" s="21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1"/>
      <c r="R111" s="21"/>
      <c r="S111" s="21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1"/>
      <c r="AJ111" s="41"/>
      <c r="AK111" s="37"/>
      <c r="AL111" s="21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1"/>
      <c r="R112" s="21"/>
      <c r="S112" s="21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1"/>
      <c r="AJ112" s="41"/>
      <c r="AK112" s="37"/>
      <c r="AL112" s="21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1"/>
      <c r="R113" s="21"/>
      <c r="S113" s="2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1"/>
      <c r="AJ113" s="41"/>
      <c r="AK113" s="37"/>
      <c r="AL113" s="21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1"/>
      <c r="R114" s="21"/>
      <c r="S114" s="2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1"/>
      <c r="AJ114" s="41"/>
      <c r="AK114" s="37"/>
      <c r="AL114" s="21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1"/>
      <c r="R115" s="21"/>
      <c r="S115" s="2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1"/>
      <c r="AJ115" s="41"/>
      <c r="AK115" s="37"/>
      <c r="AL115" s="21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1"/>
      <c r="R116" s="21"/>
      <c r="S116" s="2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1"/>
      <c r="AJ116" s="41"/>
      <c r="AK116" s="37"/>
      <c r="AL116" s="21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1"/>
      <c r="R117" s="21"/>
      <c r="S117" s="2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1"/>
      <c r="AJ117" s="41"/>
      <c r="AK117" s="37"/>
      <c r="AL117" s="21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1"/>
      <c r="R118" s="21"/>
      <c r="S118" s="2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1"/>
      <c r="AJ118" s="41"/>
      <c r="AK118" s="37"/>
      <c r="AL118" s="21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1"/>
      <c r="R119" s="21"/>
      <c r="S119" s="2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1"/>
      <c r="AJ119" s="41"/>
      <c r="AK119" s="37"/>
      <c r="AL119" s="21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1"/>
      <c r="R120" s="21"/>
      <c r="S120" s="2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1"/>
      <c r="AJ120" s="41"/>
      <c r="AK120" s="37"/>
      <c r="AL120" s="21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1"/>
      <c r="R121" s="21"/>
      <c r="S121" s="21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1"/>
      <c r="AJ121" s="41"/>
      <c r="AK121" s="37"/>
      <c r="AL121" s="21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1"/>
      <c r="R122" s="21"/>
      <c r="S122" s="21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1"/>
      <c r="AJ122" s="41"/>
      <c r="AK122" s="37"/>
      <c r="AL122" s="21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1"/>
      <c r="R123" s="21"/>
      <c r="S123" s="21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1"/>
      <c r="AJ123" s="41"/>
      <c r="AK123" s="37"/>
      <c r="AL123" s="21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1"/>
      <c r="R124" s="21"/>
      <c r="S124" s="21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1"/>
      <c r="AJ124" s="41"/>
      <c r="AK124" s="37"/>
      <c r="AL124" s="21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1"/>
      <c r="R125" s="21"/>
      <c r="S125" s="21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1"/>
      <c r="AJ125" s="41"/>
      <c r="AK125" s="37"/>
      <c r="AL125" s="21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1"/>
      <c r="R126" s="21"/>
      <c r="S126" s="21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1"/>
      <c r="AJ126" s="41"/>
      <c r="AK126" s="37"/>
      <c r="AL126" s="21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1"/>
      <c r="R127" s="21"/>
      <c r="S127" s="21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1"/>
      <c r="AJ127" s="41"/>
      <c r="AK127" s="37"/>
      <c r="AL127" s="21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1"/>
      <c r="R128" s="21"/>
      <c r="S128" s="21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1"/>
      <c r="AJ128" s="41"/>
      <c r="AK128" s="37"/>
      <c r="AL128" s="21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1"/>
      <c r="R129" s="21"/>
      <c r="S129" s="21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1"/>
      <c r="AJ129" s="41"/>
      <c r="AK129" s="37"/>
      <c r="AL129" s="21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1"/>
      <c r="R130" s="21"/>
      <c r="S130" s="21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1"/>
      <c r="AJ130" s="41"/>
      <c r="AK130" s="37"/>
      <c r="AL130" s="21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1"/>
      <c r="R131" s="21"/>
      <c r="S131" s="21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1"/>
      <c r="AJ131" s="41"/>
      <c r="AK131" s="37"/>
      <c r="AL131" s="21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1"/>
      <c r="R132" s="21"/>
      <c r="S132" s="21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1"/>
      <c r="AJ132" s="41"/>
      <c r="AK132" s="37"/>
      <c r="AL132" s="21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1"/>
      <c r="R133" s="21"/>
      <c r="S133" s="21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1"/>
      <c r="AJ133" s="41"/>
      <c r="AK133" s="37"/>
      <c r="AL133" s="21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1"/>
      <c r="R134" s="21"/>
      <c r="S134" s="21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1"/>
      <c r="AJ134" s="41"/>
      <c r="AK134" s="37"/>
      <c r="AL134" s="21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1"/>
      <c r="R135" s="21"/>
      <c r="S135" s="21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1"/>
      <c r="AJ135" s="41"/>
      <c r="AK135" s="37"/>
      <c r="AL135" s="21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1"/>
      <c r="R136" s="21"/>
      <c r="S136" s="21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1"/>
      <c r="AJ136" s="41"/>
      <c r="AK136" s="37"/>
      <c r="AL136" s="21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1"/>
      <c r="R137" s="21"/>
      <c r="S137" s="21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1"/>
      <c r="AJ137" s="41"/>
      <c r="AK137" s="37"/>
      <c r="AL137" s="21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1"/>
      <c r="R138" s="21"/>
      <c r="S138" s="21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1"/>
      <c r="AJ138" s="41"/>
      <c r="AK138" s="37"/>
      <c r="AL138" s="21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1"/>
      <c r="R139" s="21"/>
      <c r="S139" s="21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1"/>
      <c r="AJ139" s="41"/>
      <c r="AK139" s="37"/>
      <c r="AL139" s="21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1"/>
      <c r="R140" s="21"/>
      <c r="S140" s="21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1"/>
      <c r="AJ140" s="41"/>
      <c r="AK140" s="37"/>
      <c r="AL140" s="21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1"/>
      <c r="R141" s="21"/>
      <c r="S141" s="21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1"/>
      <c r="AJ141" s="41"/>
      <c r="AK141" s="37"/>
      <c r="AL141" s="21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1"/>
      <c r="R142" s="21"/>
      <c r="S142" s="21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1"/>
      <c r="AJ142" s="41"/>
      <c r="AK142" s="37"/>
      <c r="AL142" s="21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1"/>
      <c r="R143" s="21"/>
      <c r="S143" s="21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1"/>
      <c r="AJ143" s="41"/>
      <c r="AK143" s="37"/>
      <c r="AL143" s="21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1"/>
      <c r="R144" s="21"/>
      <c r="S144" s="21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1"/>
      <c r="AJ144" s="41"/>
      <c r="AK144" s="37"/>
      <c r="AL144" s="21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1"/>
      <c r="R145" s="21"/>
      <c r="S145" s="21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1"/>
      <c r="AJ145" s="41"/>
      <c r="AK145" s="37"/>
      <c r="AL145" s="21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1"/>
      <c r="R146" s="21"/>
      <c r="S146" s="21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1"/>
      <c r="AJ146" s="41"/>
      <c r="AK146" s="37"/>
      <c r="AL146" s="21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1"/>
      <c r="R147" s="21"/>
      <c r="S147" s="21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1"/>
      <c r="AJ147" s="41"/>
      <c r="AK147" s="37"/>
      <c r="AL147" s="21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1"/>
      <c r="R148" s="21"/>
      <c r="S148" s="21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1"/>
      <c r="AJ148" s="41"/>
      <c r="AK148" s="37"/>
      <c r="AL148" s="21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1"/>
      <c r="R149" s="21"/>
      <c r="S149" s="21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1"/>
      <c r="AJ149" s="41"/>
      <c r="AK149" s="37"/>
      <c r="AL149" s="21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1"/>
      <c r="R150" s="21"/>
      <c r="S150" s="21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1"/>
      <c r="AJ150" s="41"/>
      <c r="AK150" s="37"/>
      <c r="AL150" s="21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1"/>
      <c r="R151" s="21"/>
      <c r="S151" s="21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1"/>
      <c r="AJ151" s="41"/>
      <c r="AK151" s="37"/>
      <c r="AL151" s="21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1"/>
      <c r="R152" s="21"/>
      <c r="S152" s="21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1"/>
      <c r="AJ152" s="41"/>
      <c r="AK152" s="37"/>
      <c r="AL152" s="21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1"/>
      <c r="R153" s="21"/>
      <c r="S153" s="21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1"/>
      <c r="AJ153" s="41"/>
      <c r="AK153" s="37"/>
      <c r="AL153" s="21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1"/>
      <c r="R154" s="21"/>
      <c r="S154" s="21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1"/>
      <c r="AJ154" s="41"/>
      <c r="AK154" s="37"/>
      <c r="AL154" s="21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1"/>
      <c r="R155" s="21"/>
      <c r="S155" s="21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1"/>
      <c r="AJ155" s="41"/>
      <c r="AK155" s="37"/>
      <c r="AL155" s="21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1"/>
      <c r="R156" s="21"/>
      <c r="S156" s="21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1"/>
      <c r="AJ156" s="41"/>
      <c r="AK156" s="37"/>
      <c r="AL156" s="21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1"/>
      <c r="R157" s="21"/>
      <c r="S157" s="21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1"/>
      <c r="AJ157" s="41"/>
      <c r="AK157" s="37"/>
      <c r="AL157" s="21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1"/>
      <c r="R158" s="21"/>
      <c r="S158" s="21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1"/>
      <c r="AJ158" s="41"/>
      <c r="AK158" s="37"/>
      <c r="AL158" s="21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1"/>
      <c r="R159" s="21"/>
      <c r="S159" s="21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1"/>
      <c r="AJ159" s="41"/>
      <c r="AK159" s="37"/>
      <c r="AL159" s="21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1"/>
      <c r="R160" s="21"/>
      <c r="S160" s="21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1"/>
      <c r="AJ160" s="41"/>
      <c r="AK160" s="37"/>
      <c r="AL160" s="21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1"/>
      <c r="R161" s="21"/>
      <c r="S161" s="2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1"/>
      <c r="AJ161" s="41"/>
      <c r="AK161" s="37"/>
      <c r="AL161" s="21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1"/>
      <c r="R162" s="21"/>
      <c r="S162" s="2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1"/>
      <c r="AJ162" s="41"/>
      <c r="AK162" s="37"/>
      <c r="AL162" s="21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1"/>
      <c r="R163" s="21"/>
      <c r="S163" s="2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1"/>
      <c r="AJ163" s="41"/>
      <c r="AK163" s="37"/>
      <c r="AL163" s="21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1"/>
      <c r="R164" s="21"/>
      <c r="S164" s="2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1"/>
      <c r="AJ164" s="41"/>
      <c r="AK164" s="37"/>
      <c r="AL164" s="21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1"/>
      <c r="R165" s="21"/>
      <c r="S165" s="2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1"/>
      <c r="AJ165" s="41"/>
      <c r="AK165" s="37"/>
      <c r="AL165" s="21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1"/>
      <c r="R166" s="21"/>
      <c r="S166" s="2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1"/>
      <c r="AJ166" s="41"/>
      <c r="AK166" s="37"/>
      <c r="AL166" s="21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1"/>
      <c r="R167" s="21"/>
      <c r="S167" s="2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1"/>
      <c r="AJ167" s="41"/>
      <c r="AK167" s="37"/>
      <c r="AL167" s="21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1"/>
      <c r="R168" s="21"/>
      <c r="S168" s="2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1"/>
      <c r="AJ168" s="41"/>
      <c r="AK168" s="37"/>
      <c r="AL168" s="21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1"/>
      <c r="R169" s="21"/>
      <c r="S169" s="21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1"/>
      <c r="AJ169" s="41"/>
      <c r="AK169" s="37"/>
      <c r="AL169" s="21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1"/>
      <c r="AJ170" s="41"/>
      <c r="AK170" s="37"/>
      <c r="AL170" s="21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1"/>
      <c r="AJ171" s="41"/>
      <c r="AK171" s="37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1"/>
      <c r="AJ172" s="41"/>
      <c r="AK172" s="3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21"/>
      <c r="AL177" s="21"/>
    </row>
    <row r="178" spans="12:38" x14ac:dyDescent="0.25">
      <c r="R178" s="40"/>
      <c r="S178" s="40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40"/>
      <c r="S179" s="40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40"/>
      <c r="S180" s="40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L181"/>
      <c r="M181"/>
      <c r="N181"/>
      <c r="O181"/>
      <c r="P181"/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3" customWidth="1"/>
    <col min="3" max="3" width="24.85546875" style="62" customWidth="1"/>
    <col min="4" max="4" width="10.5703125" style="95" customWidth="1"/>
    <col min="5" max="5" width="12.42578125" style="95" customWidth="1"/>
    <col min="6" max="6" width="0.7109375" style="40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29" customWidth="1"/>
    <col min="22" max="22" width="9.7109375" style="62" customWidth="1"/>
    <col min="23" max="23" width="23.85546875" style="95" customWidth="1"/>
    <col min="24" max="24" width="9.7109375" style="62" customWidth="1"/>
    <col min="25" max="30" width="9.140625" style="96"/>
  </cols>
  <sheetData>
    <row r="1" spans="1:30" ht="18.75" x14ac:dyDescent="0.3">
      <c r="A1" s="1"/>
      <c r="B1" s="79" t="s">
        <v>61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23"/>
      <c r="R1" s="123"/>
      <c r="S1" s="123"/>
      <c r="T1" s="123"/>
      <c r="U1" s="123"/>
      <c r="V1" s="73"/>
      <c r="W1" s="80"/>
      <c r="X1" s="68"/>
      <c r="Y1" s="81"/>
      <c r="Z1" s="81"/>
      <c r="AA1" s="81"/>
      <c r="AB1" s="81"/>
      <c r="AC1" s="81"/>
      <c r="AD1" s="81"/>
    </row>
    <row r="2" spans="1:30" x14ac:dyDescent="0.25">
      <c r="A2" s="1"/>
      <c r="B2" s="117" t="s">
        <v>35</v>
      </c>
      <c r="C2" s="118" t="s">
        <v>262</v>
      </c>
      <c r="D2" s="98"/>
      <c r="E2" s="8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4"/>
      <c r="R2" s="124"/>
      <c r="S2" s="124"/>
      <c r="T2" s="124"/>
      <c r="U2" s="124"/>
      <c r="V2" s="9"/>
      <c r="W2" s="82"/>
      <c r="X2" s="28"/>
      <c r="Y2" s="81"/>
      <c r="Z2" s="81"/>
      <c r="AA2" s="81"/>
      <c r="AB2" s="81"/>
      <c r="AC2" s="81"/>
      <c r="AD2" s="81"/>
    </row>
    <row r="3" spans="1:30" x14ac:dyDescent="0.25">
      <c r="A3" s="1"/>
      <c r="B3" s="83" t="s">
        <v>84</v>
      </c>
      <c r="C3" s="20" t="s">
        <v>62</v>
      </c>
      <c r="D3" s="84" t="s">
        <v>63</v>
      </c>
      <c r="E3" s="85" t="s">
        <v>1</v>
      </c>
      <c r="F3" s="21"/>
      <c r="G3" s="74" t="s">
        <v>64</v>
      </c>
      <c r="H3" s="75" t="s">
        <v>65</v>
      </c>
      <c r="I3" s="75" t="s">
        <v>33</v>
      </c>
      <c r="J3" s="15" t="s">
        <v>66</v>
      </c>
      <c r="K3" s="76" t="s">
        <v>67</v>
      </c>
      <c r="L3" s="76" t="s">
        <v>68</v>
      </c>
      <c r="M3" s="74" t="s">
        <v>69</v>
      </c>
      <c r="N3" s="74" t="s">
        <v>32</v>
      </c>
      <c r="O3" s="75" t="s">
        <v>70</v>
      </c>
      <c r="P3" s="74" t="s">
        <v>65</v>
      </c>
      <c r="Q3" s="125" t="s">
        <v>17</v>
      </c>
      <c r="R3" s="125">
        <v>1</v>
      </c>
      <c r="S3" s="125">
        <v>2</v>
      </c>
      <c r="T3" s="125">
        <v>3</v>
      </c>
      <c r="U3" s="125" t="s">
        <v>71</v>
      </c>
      <c r="V3" s="15" t="s">
        <v>22</v>
      </c>
      <c r="W3" s="14" t="s">
        <v>72</v>
      </c>
      <c r="X3" s="14" t="s">
        <v>73</v>
      </c>
      <c r="Y3" s="81"/>
      <c r="Z3" s="81"/>
      <c r="AA3" s="81"/>
      <c r="AB3" s="81"/>
      <c r="AC3" s="81"/>
      <c r="AD3" s="81"/>
    </row>
    <row r="4" spans="1:30" x14ac:dyDescent="0.25">
      <c r="A4" s="1"/>
      <c r="B4" s="86" t="s">
        <v>85</v>
      </c>
      <c r="C4" s="87" t="s">
        <v>86</v>
      </c>
      <c r="D4" s="88" t="s">
        <v>77</v>
      </c>
      <c r="E4" s="119" t="s">
        <v>53</v>
      </c>
      <c r="F4" s="21"/>
      <c r="G4" s="89">
        <v>1</v>
      </c>
      <c r="H4" s="89"/>
      <c r="I4" s="90"/>
      <c r="J4" s="91"/>
      <c r="K4" s="91" t="s">
        <v>89</v>
      </c>
      <c r="L4" s="91"/>
      <c r="M4" s="89">
        <v>1</v>
      </c>
      <c r="N4" s="89"/>
      <c r="O4" s="89"/>
      <c r="P4" s="89">
        <v>1</v>
      </c>
      <c r="Q4" s="120" t="s">
        <v>97</v>
      </c>
      <c r="R4" s="120" t="s">
        <v>98</v>
      </c>
      <c r="S4" s="122" t="s">
        <v>99</v>
      </c>
      <c r="T4" s="122"/>
      <c r="U4" s="122" t="s">
        <v>100</v>
      </c>
      <c r="V4" s="92">
        <v>0.66700000000000004</v>
      </c>
      <c r="W4" s="87" t="s">
        <v>90</v>
      </c>
      <c r="X4" s="120" t="s">
        <v>87</v>
      </c>
      <c r="Y4" s="81"/>
      <c r="Z4" s="81"/>
      <c r="AA4" s="81"/>
      <c r="AB4" s="81"/>
      <c r="AC4" s="81"/>
      <c r="AD4" s="81"/>
    </row>
    <row r="5" spans="1:30" x14ac:dyDescent="0.25">
      <c r="A5" s="1"/>
      <c r="B5" s="86" t="s">
        <v>96</v>
      </c>
      <c r="C5" s="87" t="s">
        <v>101</v>
      </c>
      <c r="D5" s="88" t="s">
        <v>77</v>
      </c>
      <c r="E5" s="119" t="s">
        <v>102</v>
      </c>
      <c r="F5" s="21"/>
      <c r="G5" s="89"/>
      <c r="H5" s="89"/>
      <c r="I5" s="90">
        <v>1</v>
      </c>
      <c r="J5" s="91" t="s">
        <v>103</v>
      </c>
      <c r="K5" s="91">
        <v>2</v>
      </c>
      <c r="L5" s="91"/>
      <c r="M5" s="89">
        <v>1</v>
      </c>
      <c r="N5" s="89"/>
      <c r="O5" s="89"/>
      <c r="P5" s="89"/>
      <c r="Q5" s="120" t="s">
        <v>104</v>
      </c>
      <c r="R5" s="120" t="s">
        <v>105</v>
      </c>
      <c r="S5" s="122" t="s">
        <v>106</v>
      </c>
      <c r="T5" s="122"/>
      <c r="U5" s="122"/>
      <c r="V5" s="92">
        <v>0.375</v>
      </c>
      <c r="W5" s="87" t="s">
        <v>90</v>
      </c>
      <c r="X5" s="120" t="s">
        <v>107</v>
      </c>
      <c r="Y5" s="81"/>
      <c r="Z5" s="81"/>
      <c r="AA5" s="81"/>
      <c r="AB5" s="81"/>
      <c r="AC5" s="81"/>
      <c r="AD5" s="81"/>
    </row>
    <row r="6" spans="1:30" x14ac:dyDescent="0.25">
      <c r="A6" s="7"/>
      <c r="B6" s="20" t="s">
        <v>7</v>
      </c>
      <c r="C6" s="15"/>
      <c r="D6" s="14"/>
      <c r="E6" s="99"/>
      <c r="F6" s="100"/>
      <c r="G6" s="16">
        <f t="shared" ref="G6:I6" si="0">SUM(G4:G5)</f>
        <v>1</v>
      </c>
      <c r="H6" s="16"/>
      <c r="I6" s="16">
        <f t="shared" si="0"/>
        <v>1</v>
      </c>
      <c r="J6" s="16"/>
      <c r="K6" s="16"/>
      <c r="L6" s="16"/>
      <c r="M6" s="16">
        <f>SUM(M4:M5)</f>
        <v>2</v>
      </c>
      <c r="N6" s="16"/>
      <c r="O6" s="16"/>
      <c r="P6" s="16">
        <f t="shared" ref="P6" si="1">SUM(P4:P5)</f>
        <v>1</v>
      </c>
      <c r="Q6" s="102" t="s">
        <v>109</v>
      </c>
      <c r="R6" s="102" t="s">
        <v>110</v>
      </c>
      <c r="S6" s="102" t="s">
        <v>111</v>
      </c>
      <c r="T6" s="102"/>
      <c r="U6" s="102" t="s">
        <v>100</v>
      </c>
      <c r="V6" s="34">
        <v>0.66700000000000004</v>
      </c>
      <c r="W6" s="101"/>
      <c r="X6" s="102"/>
      <c r="Y6" s="81"/>
      <c r="Z6" s="81"/>
      <c r="AA6" s="81"/>
      <c r="AB6" s="81"/>
      <c r="AC6" s="81"/>
      <c r="AD6" s="81"/>
    </row>
    <row r="7" spans="1:30" x14ac:dyDescent="0.25">
      <c r="A7" s="7"/>
      <c r="B7" s="103" t="s">
        <v>88</v>
      </c>
      <c r="C7" s="104" t="s">
        <v>91</v>
      </c>
      <c r="D7" s="105"/>
      <c r="E7" s="70"/>
      <c r="F7" s="71"/>
      <c r="G7" s="106"/>
      <c r="H7" s="107"/>
      <c r="I7" s="108"/>
      <c r="J7" s="107"/>
      <c r="K7" s="107"/>
      <c r="L7" s="107"/>
      <c r="M7" s="107"/>
      <c r="N7" s="107"/>
      <c r="O7" s="107"/>
      <c r="P7" s="107"/>
      <c r="Q7" s="126"/>
      <c r="R7" s="126"/>
      <c r="S7" s="126"/>
      <c r="T7" s="126"/>
      <c r="U7" s="126"/>
      <c r="V7" s="109"/>
      <c r="W7" s="107"/>
      <c r="X7" s="110"/>
      <c r="Y7" s="81"/>
      <c r="Z7" s="81"/>
      <c r="AA7" s="81"/>
      <c r="AB7" s="81"/>
      <c r="AC7" s="81"/>
      <c r="AD7" s="81"/>
    </row>
    <row r="8" spans="1:30" x14ac:dyDescent="0.25">
      <c r="A8" s="7"/>
      <c r="B8" s="111"/>
      <c r="C8" s="112"/>
      <c r="D8" s="113"/>
      <c r="E8" s="114"/>
      <c r="F8" s="115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27"/>
      <c r="R8" s="127"/>
      <c r="S8" s="127"/>
      <c r="T8" s="127"/>
      <c r="U8" s="127"/>
      <c r="V8" s="112"/>
      <c r="W8" s="112"/>
      <c r="X8" s="116"/>
      <c r="Y8" s="81"/>
      <c r="Z8" s="81"/>
      <c r="AA8" s="81"/>
      <c r="AB8" s="81"/>
      <c r="AC8" s="81"/>
      <c r="AD8" s="81"/>
    </row>
    <row r="9" spans="1:30" x14ac:dyDescent="0.25">
      <c r="A9" s="1"/>
      <c r="B9" s="83" t="s">
        <v>74</v>
      </c>
      <c r="C9" s="20" t="s">
        <v>62</v>
      </c>
      <c r="D9" s="84" t="s">
        <v>63</v>
      </c>
      <c r="E9" s="85" t="s">
        <v>1</v>
      </c>
      <c r="F9" s="21"/>
      <c r="G9" s="74" t="s">
        <v>64</v>
      </c>
      <c r="H9" s="75" t="s">
        <v>65</v>
      </c>
      <c r="I9" s="75" t="s">
        <v>33</v>
      </c>
      <c r="J9" s="15" t="s">
        <v>66</v>
      </c>
      <c r="K9" s="76" t="s">
        <v>67</v>
      </c>
      <c r="L9" s="76" t="s">
        <v>68</v>
      </c>
      <c r="M9" s="74" t="s">
        <v>69</v>
      </c>
      <c r="N9" s="74" t="s">
        <v>32</v>
      </c>
      <c r="O9" s="75" t="s">
        <v>70</v>
      </c>
      <c r="P9" s="74" t="s">
        <v>65</v>
      </c>
      <c r="Q9" s="125" t="s">
        <v>17</v>
      </c>
      <c r="R9" s="125">
        <v>1</v>
      </c>
      <c r="S9" s="125">
        <v>2</v>
      </c>
      <c r="T9" s="125">
        <v>3</v>
      </c>
      <c r="U9" s="125" t="s">
        <v>71</v>
      </c>
      <c r="V9" s="15" t="s">
        <v>22</v>
      </c>
      <c r="W9" s="14" t="s">
        <v>72</v>
      </c>
      <c r="X9" s="14" t="s">
        <v>73</v>
      </c>
      <c r="Y9" s="81"/>
      <c r="Z9" s="81"/>
      <c r="AA9" s="81"/>
      <c r="AB9" s="81"/>
      <c r="AC9" s="81"/>
      <c r="AD9" s="81"/>
    </row>
    <row r="10" spans="1:30" x14ac:dyDescent="0.25">
      <c r="A10" s="7"/>
      <c r="B10" s="86" t="s">
        <v>75</v>
      </c>
      <c r="C10" s="87" t="s">
        <v>76</v>
      </c>
      <c r="D10" s="88" t="s">
        <v>77</v>
      </c>
      <c r="E10" s="138" t="s">
        <v>81</v>
      </c>
      <c r="F10" s="77"/>
      <c r="G10" s="89"/>
      <c r="H10" s="90"/>
      <c r="I10" s="89">
        <v>1</v>
      </c>
      <c r="J10" s="91" t="s">
        <v>80</v>
      </c>
      <c r="K10" s="91">
        <v>7</v>
      </c>
      <c r="L10" s="91"/>
      <c r="M10" s="91">
        <v>1</v>
      </c>
      <c r="N10" s="89"/>
      <c r="O10" s="90"/>
      <c r="P10" s="89">
        <v>1</v>
      </c>
      <c r="Q10" s="122" t="s">
        <v>108</v>
      </c>
      <c r="R10" s="122"/>
      <c r="S10" s="122" t="s">
        <v>108</v>
      </c>
      <c r="T10" s="122"/>
      <c r="U10" s="122"/>
      <c r="V10" s="92">
        <v>1</v>
      </c>
      <c r="W10" s="86" t="s">
        <v>78</v>
      </c>
      <c r="X10" s="89" t="s">
        <v>79</v>
      </c>
      <c r="Y10" s="81"/>
      <c r="Z10" s="81"/>
      <c r="AA10" s="81"/>
      <c r="AB10" s="81"/>
      <c r="AC10" s="81"/>
      <c r="AD10" s="81"/>
    </row>
    <row r="11" spans="1:30" x14ac:dyDescent="0.25">
      <c r="A11" s="7"/>
      <c r="B11" s="130"/>
      <c r="C11" s="131"/>
      <c r="D11" s="132"/>
      <c r="E11" s="133"/>
      <c r="F11" s="134"/>
      <c r="G11" s="131"/>
      <c r="H11" s="131"/>
      <c r="I11" s="131"/>
      <c r="J11" s="135"/>
      <c r="K11" s="135"/>
      <c r="L11" s="135"/>
      <c r="M11" s="131"/>
      <c r="N11" s="131"/>
      <c r="O11" s="131"/>
      <c r="P11" s="131"/>
      <c r="Q11" s="136"/>
      <c r="R11" s="136"/>
      <c r="S11" s="136"/>
      <c r="T11" s="136"/>
      <c r="U11" s="136"/>
      <c r="V11" s="131"/>
      <c r="W11" s="132"/>
      <c r="X11" s="137"/>
      <c r="Y11" s="81"/>
      <c r="Z11" s="81"/>
      <c r="AA11" s="81"/>
      <c r="AB11" s="81"/>
      <c r="AC11" s="81"/>
      <c r="AD11" s="81"/>
    </row>
    <row r="12" spans="1:30" x14ac:dyDescent="0.25">
      <c r="A12" s="7"/>
      <c r="B12" s="93"/>
      <c r="C12" s="37"/>
      <c r="D12" s="93"/>
      <c r="E12" s="94"/>
      <c r="G12" s="37"/>
      <c r="H12" s="41"/>
      <c r="I12" s="37"/>
      <c r="J12" s="21"/>
      <c r="K12" s="21"/>
      <c r="L12" s="21"/>
      <c r="M12" s="37"/>
      <c r="N12" s="37"/>
      <c r="O12" s="37"/>
      <c r="P12" s="37"/>
      <c r="Q12" s="128"/>
      <c r="R12" s="128"/>
      <c r="S12" s="128"/>
      <c r="T12" s="128"/>
      <c r="U12" s="128"/>
      <c r="V12" s="37"/>
      <c r="W12" s="93"/>
      <c r="X12" s="37"/>
      <c r="Y12" s="81"/>
      <c r="Z12" s="81"/>
      <c r="AA12" s="81"/>
      <c r="AB12" s="81"/>
      <c r="AC12" s="81"/>
      <c r="AD12" s="81"/>
    </row>
    <row r="13" spans="1:30" x14ac:dyDescent="0.25">
      <c r="A13" s="7"/>
      <c r="B13" s="93"/>
      <c r="C13" s="37"/>
      <c r="D13" s="93"/>
      <c r="E13" s="94"/>
      <c r="G13" s="37"/>
      <c r="H13" s="41"/>
      <c r="I13" s="37"/>
      <c r="J13" s="21"/>
      <c r="K13" s="21"/>
      <c r="L13" s="21"/>
      <c r="M13" s="37"/>
      <c r="N13" s="37"/>
      <c r="O13" s="37"/>
      <c r="P13" s="37"/>
      <c r="Q13" s="128"/>
      <c r="R13" s="128"/>
      <c r="S13" s="128"/>
      <c r="T13" s="128"/>
      <c r="U13" s="128"/>
      <c r="V13" s="37"/>
      <c r="W13" s="93"/>
      <c r="X13" s="37"/>
      <c r="Y13" s="81"/>
      <c r="Z13" s="81"/>
      <c r="AA13" s="81"/>
      <c r="AB13" s="81"/>
      <c r="AC13" s="81"/>
      <c r="AD13" s="81"/>
    </row>
    <row r="14" spans="1:30" x14ac:dyDescent="0.25">
      <c r="A14" s="7"/>
      <c r="B14" s="93"/>
      <c r="C14" s="37"/>
      <c r="D14" s="93"/>
      <c r="E14" s="94"/>
      <c r="G14" s="37"/>
      <c r="H14" s="41"/>
      <c r="I14" s="37"/>
      <c r="J14" s="21"/>
      <c r="K14" s="21"/>
      <c r="L14" s="21"/>
      <c r="M14" s="37"/>
      <c r="N14" s="37"/>
      <c r="O14" s="37"/>
      <c r="P14" s="37"/>
      <c r="Q14" s="128"/>
      <c r="R14" s="128"/>
      <c r="S14" s="128"/>
      <c r="T14" s="128"/>
      <c r="U14" s="128"/>
      <c r="V14" s="37"/>
      <c r="W14" s="93"/>
      <c r="X14" s="37"/>
      <c r="Y14" s="81"/>
      <c r="Z14" s="81"/>
      <c r="AA14" s="81"/>
      <c r="AB14" s="81"/>
      <c r="AC14" s="81"/>
      <c r="AD14" s="81"/>
    </row>
    <row r="15" spans="1:30" x14ac:dyDescent="0.25">
      <c r="A15" s="7"/>
      <c r="B15" s="93"/>
      <c r="C15" s="37"/>
      <c r="D15" s="93"/>
      <c r="E15" s="94"/>
      <c r="G15" s="37"/>
      <c r="H15" s="41"/>
      <c r="I15" s="37"/>
      <c r="J15" s="21"/>
      <c r="K15" s="21"/>
      <c r="L15" s="21"/>
      <c r="M15" s="37"/>
      <c r="N15" s="37"/>
      <c r="O15" s="37"/>
      <c r="P15" s="37"/>
      <c r="Q15" s="128"/>
      <c r="R15" s="128"/>
      <c r="S15" s="128"/>
      <c r="T15" s="128"/>
      <c r="U15" s="128"/>
      <c r="V15" s="37"/>
      <c r="W15" s="93"/>
      <c r="X15" s="37"/>
      <c r="Y15" s="81"/>
      <c r="Z15" s="81"/>
      <c r="AA15" s="81"/>
      <c r="AB15" s="81"/>
      <c r="AC15" s="81"/>
      <c r="AD15" s="81"/>
    </row>
    <row r="16" spans="1:30" x14ac:dyDescent="0.25">
      <c r="A16" s="7"/>
      <c r="B16" s="93"/>
      <c r="C16" s="37"/>
      <c r="D16" s="93"/>
      <c r="E16" s="94"/>
      <c r="G16" s="37"/>
      <c r="H16" s="41"/>
      <c r="I16" s="37"/>
      <c r="J16" s="21"/>
      <c r="K16" s="21"/>
      <c r="L16" s="21"/>
      <c r="M16" s="37"/>
      <c r="N16" s="37"/>
      <c r="O16" s="37"/>
      <c r="P16" s="37"/>
      <c r="Q16" s="128"/>
      <c r="R16" s="128"/>
      <c r="S16" s="128"/>
      <c r="T16" s="128"/>
      <c r="U16" s="128"/>
      <c r="V16" s="37"/>
      <c r="W16" s="93"/>
      <c r="X16" s="37"/>
      <c r="Y16" s="81"/>
      <c r="Z16" s="81"/>
      <c r="AA16" s="81"/>
      <c r="AB16" s="81"/>
      <c r="AC16" s="81"/>
      <c r="AD16" s="81"/>
    </row>
    <row r="17" spans="1:30" x14ac:dyDescent="0.25">
      <c r="A17" s="7"/>
      <c r="B17" s="93"/>
      <c r="C17" s="37"/>
      <c r="D17" s="93"/>
      <c r="E17" s="94"/>
      <c r="G17" s="37"/>
      <c r="H17" s="41"/>
      <c r="I17" s="37"/>
      <c r="J17" s="21"/>
      <c r="K17" s="21"/>
      <c r="L17" s="21"/>
      <c r="M17" s="37"/>
      <c r="N17" s="37"/>
      <c r="O17" s="37"/>
      <c r="P17" s="37"/>
      <c r="Q17" s="128"/>
      <c r="R17" s="128"/>
      <c r="S17" s="128"/>
      <c r="T17" s="128"/>
      <c r="U17" s="128"/>
      <c r="V17" s="37"/>
      <c r="W17" s="93"/>
      <c r="X17" s="37"/>
      <c r="Y17" s="81"/>
      <c r="Z17" s="81"/>
      <c r="AA17" s="81"/>
      <c r="AB17" s="81"/>
      <c r="AC17" s="81"/>
      <c r="AD17" s="81"/>
    </row>
    <row r="18" spans="1:30" x14ac:dyDescent="0.25">
      <c r="A18" s="7"/>
      <c r="B18" s="93"/>
      <c r="C18" s="37"/>
      <c r="D18" s="93"/>
      <c r="E18" s="94"/>
      <c r="G18" s="37"/>
      <c r="H18" s="41"/>
      <c r="I18" s="37"/>
      <c r="J18" s="21"/>
      <c r="K18" s="21"/>
      <c r="L18" s="21"/>
      <c r="M18" s="37"/>
      <c r="N18" s="37"/>
      <c r="O18" s="37"/>
      <c r="P18" s="37"/>
      <c r="Q18" s="128"/>
      <c r="R18" s="128"/>
      <c r="S18" s="128"/>
      <c r="T18" s="128"/>
      <c r="U18" s="128"/>
      <c r="V18" s="37"/>
      <c r="W18" s="93"/>
      <c r="X18" s="37"/>
      <c r="Y18" s="81"/>
      <c r="Z18" s="81"/>
      <c r="AA18" s="81"/>
      <c r="AB18" s="81"/>
      <c r="AC18" s="81"/>
      <c r="AD18" s="81"/>
    </row>
    <row r="19" spans="1:30" x14ac:dyDescent="0.25">
      <c r="A19" s="7"/>
      <c r="B19" s="93"/>
      <c r="C19" s="37"/>
      <c r="D19" s="93"/>
      <c r="E19" s="94"/>
      <c r="G19" s="37"/>
      <c r="H19" s="41"/>
      <c r="I19" s="37"/>
      <c r="J19" s="21"/>
      <c r="K19" s="21"/>
      <c r="L19" s="21"/>
      <c r="M19" s="37"/>
      <c r="N19" s="37"/>
      <c r="O19" s="37"/>
      <c r="P19" s="37"/>
      <c r="Q19" s="128"/>
      <c r="R19" s="128"/>
      <c r="S19" s="128"/>
      <c r="T19" s="128"/>
      <c r="U19" s="128"/>
      <c r="V19" s="37"/>
      <c r="W19" s="93"/>
      <c r="X19" s="37"/>
      <c r="Y19" s="81"/>
      <c r="Z19" s="81"/>
      <c r="AA19" s="81"/>
      <c r="AB19" s="81"/>
      <c r="AC19" s="81"/>
      <c r="AD19" s="81"/>
    </row>
    <row r="20" spans="1:30" x14ac:dyDescent="0.25">
      <c r="A20" s="7"/>
      <c r="B20" s="93"/>
      <c r="C20" s="37"/>
      <c r="D20" s="93"/>
      <c r="E20" s="94"/>
      <c r="G20" s="37"/>
      <c r="H20" s="41"/>
      <c r="I20" s="37"/>
      <c r="J20" s="21"/>
      <c r="K20" s="21"/>
      <c r="L20" s="21"/>
      <c r="M20" s="37"/>
      <c r="N20" s="37"/>
      <c r="O20" s="37"/>
      <c r="P20" s="37"/>
      <c r="Q20" s="128"/>
      <c r="R20" s="128"/>
      <c r="S20" s="128"/>
      <c r="T20" s="128"/>
      <c r="U20" s="128"/>
      <c r="V20" s="37"/>
      <c r="W20" s="93"/>
      <c r="X20" s="37"/>
      <c r="Y20" s="81"/>
      <c r="Z20" s="81"/>
      <c r="AA20" s="81"/>
      <c r="AB20" s="81"/>
      <c r="AC20" s="81"/>
      <c r="AD20" s="81"/>
    </row>
    <row r="21" spans="1:30" x14ac:dyDescent="0.25">
      <c r="A21" s="7"/>
      <c r="B21" s="93"/>
      <c r="C21" s="37"/>
      <c r="D21" s="93"/>
      <c r="E21" s="94"/>
      <c r="G21" s="37"/>
      <c r="H21" s="41"/>
      <c r="I21" s="37"/>
      <c r="J21" s="21"/>
      <c r="K21" s="21"/>
      <c r="L21" s="21"/>
      <c r="M21" s="37"/>
      <c r="N21" s="37"/>
      <c r="O21" s="37"/>
      <c r="P21" s="37"/>
      <c r="Q21" s="128"/>
      <c r="R21" s="128"/>
      <c r="S21" s="128"/>
      <c r="T21" s="128"/>
      <c r="U21" s="128"/>
      <c r="V21" s="37"/>
      <c r="W21" s="93"/>
      <c r="X21" s="37"/>
      <c r="Y21" s="81"/>
      <c r="Z21" s="81"/>
      <c r="AA21" s="81"/>
      <c r="AB21" s="81"/>
      <c r="AC21" s="81"/>
      <c r="AD21" s="81"/>
    </row>
    <row r="22" spans="1:30" x14ac:dyDescent="0.25">
      <c r="A22" s="7"/>
      <c r="B22" s="93"/>
      <c r="C22" s="37"/>
      <c r="D22" s="93"/>
      <c r="E22" s="94"/>
      <c r="G22" s="37"/>
      <c r="H22" s="41"/>
      <c r="I22" s="37"/>
      <c r="J22" s="21"/>
      <c r="K22" s="21"/>
      <c r="L22" s="21"/>
      <c r="M22" s="37"/>
      <c r="N22" s="37"/>
      <c r="O22" s="37"/>
      <c r="P22" s="37"/>
      <c r="Q22" s="128"/>
      <c r="R22" s="128"/>
      <c r="S22" s="128"/>
      <c r="T22" s="128"/>
      <c r="U22" s="128"/>
      <c r="V22" s="37"/>
      <c r="W22" s="93"/>
      <c r="X22" s="37"/>
      <c r="Y22" s="81"/>
      <c r="Z22" s="81"/>
      <c r="AA22" s="81"/>
      <c r="AB22" s="81"/>
      <c r="AC22" s="81"/>
      <c r="AD22" s="81"/>
    </row>
    <row r="23" spans="1:30" x14ac:dyDescent="0.25">
      <c r="A23" s="7"/>
      <c r="B23" s="93"/>
      <c r="C23" s="37"/>
      <c r="D23" s="93"/>
      <c r="E23" s="94"/>
      <c r="G23" s="37"/>
      <c r="H23" s="41"/>
      <c r="I23" s="37"/>
      <c r="J23" s="21"/>
      <c r="K23" s="21"/>
      <c r="L23" s="21"/>
      <c r="M23" s="37"/>
      <c r="N23" s="37"/>
      <c r="O23" s="37"/>
      <c r="P23" s="37"/>
      <c r="Q23" s="128"/>
      <c r="R23" s="128"/>
      <c r="S23" s="128"/>
      <c r="T23" s="128"/>
      <c r="U23" s="128"/>
      <c r="V23" s="37"/>
      <c r="W23" s="93"/>
      <c r="X23" s="37"/>
      <c r="Y23" s="81"/>
      <c r="Z23" s="81"/>
      <c r="AA23" s="81"/>
      <c r="AB23" s="81"/>
      <c r="AC23" s="81"/>
      <c r="AD23" s="81"/>
    </row>
    <row r="24" spans="1:30" x14ac:dyDescent="0.25">
      <c r="A24" s="7"/>
      <c r="B24" s="93"/>
      <c r="C24" s="37"/>
      <c r="D24" s="93"/>
      <c r="E24" s="94"/>
      <c r="G24" s="37"/>
      <c r="H24" s="41"/>
      <c r="I24" s="37"/>
      <c r="J24" s="21"/>
      <c r="K24" s="21"/>
      <c r="L24" s="21"/>
      <c r="M24" s="37"/>
      <c r="N24" s="37"/>
      <c r="O24" s="37"/>
      <c r="P24" s="37"/>
      <c r="Q24" s="128"/>
      <c r="R24" s="128"/>
      <c r="S24" s="128"/>
      <c r="T24" s="128"/>
      <c r="U24" s="128"/>
      <c r="V24" s="37"/>
      <c r="W24" s="93"/>
      <c r="X24" s="37"/>
      <c r="Y24" s="81"/>
      <c r="Z24" s="81"/>
      <c r="AA24" s="81"/>
      <c r="AB24" s="81"/>
      <c r="AC24" s="81"/>
      <c r="AD24" s="81"/>
    </row>
    <row r="25" spans="1:30" x14ac:dyDescent="0.25">
      <c r="A25" s="7"/>
      <c r="B25" s="93"/>
      <c r="C25" s="37"/>
      <c r="D25" s="93"/>
      <c r="E25" s="94"/>
      <c r="G25" s="37"/>
      <c r="H25" s="41"/>
      <c r="I25" s="37"/>
      <c r="J25" s="21"/>
      <c r="K25" s="21"/>
      <c r="L25" s="21"/>
      <c r="M25" s="37"/>
      <c r="N25" s="37"/>
      <c r="O25" s="37"/>
      <c r="P25" s="37"/>
      <c r="Q25" s="128"/>
      <c r="R25" s="128"/>
      <c r="S25" s="128"/>
      <c r="T25" s="128"/>
      <c r="U25" s="128"/>
      <c r="V25" s="37"/>
      <c r="W25" s="93"/>
      <c r="X25" s="37"/>
      <c r="Y25" s="81"/>
      <c r="Z25" s="81"/>
      <c r="AA25" s="81"/>
      <c r="AB25" s="81"/>
      <c r="AC25" s="81"/>
      <c r="AD25" s="81"/>
    </row>
    <row r="26" spans="1:30" x14ac:dyDescent="0.25">
      <c r="A26" s="7"/>
      <c r="B26" s="93"/>
      <c r="C26" s="37"/>
      <c r="D26" s="93"/>
      <c r="E26" s="94"/>
      <c r="G26" s="37"/>
      <c r="H26" s="41"/>
      <c r="I26" s="37"/>
      <c r="J26" s="21"/>
      <c r="K26" s="21"/>
      <c r="L26" s="21"/>
      <c r="M26" s="37"/>
      <c r="N26" s="37"/>
      <c r="O26" s="37"/>
      <c r="P26" s="37"/>
      <c r="Q26" s="128"/>
      <c r="R26" s="128"/>
      <c r="S26" s="128"/>
      <c r="T26" s="128"/>
      <c r="U26" s="128"/>
      <c r="V26" s="37"/>
      <c r="W26" s="93"/>
      <c r="X26" s="37"/>
      <c r="Y26" s="81"/>
      <c r="Z26" s="81"/>
      <c r="AA26" s="81"/>
      <c r="AB26" s="81"/>
      <c r="AC26" s="81"/>
      <c r="AD26" s="81"/>
    </row>
    <row r="27" spans="1:30" x14ac:dyDescent="0.25">
      <c r="A27" s="7"/>
      <c r="B27" s="93"/>
      <c r="C27" s="37"/>
      <c r="D27" s="93"/>
      <c r="E27" s="94"/>
      <c r="G27" s="37"/>
      <c r="H27" s="41"/>
      <c r="I27" s="37"/>
      <c r="J27" s="21"/>
      <c r="K27" s="21"/>
      <c r="L27" s="21"/>
      <c r="M27" s="37"/>
      <c r="N27" s="37"/>
      <c r="O27" s="37"/>
      <c r="P27" s="37"/>
      <c r="Q27" s="128"/>
      <c r="R27" s="128"/>
      <c r="S27" s="128"/>
      <c r="T27" s="128"/>
      <c r="U27" s="128"/>
      <c r="V27" s="37"/>
      <c r="W27" s="93"/>
      <c r="X27" s="37"/>
      <c r="Y27" s="81"/>
      <c r="Z27" s="81"/>
      <c r="AA27" s="81"/>
      <c r="AB27" s="81"/>
      <c r="AC27" s="81"/>
      <c r="AD27" s="81"/>
    </row>
    <row r="28" spans="1:30" x14ac:dyDescent="0.25">
      <c r="A28" s="7"/>
      <c r="B28" s="93"/>
      <c r="C28" s="37"/>
      <c r="D28" s="93"/>
      <c r="E28" s="94"/>
      <c r="G28" s="37"/>
      <c r="H28" s="41"/>
      <c r="I28" s="37"/>
      <c r="J28" s="21"/>
      <c r="K28" s="21"/>
      <c r="L28" s="21"/>
      <c r="M28" s="37"/>
      <c r="N28" s="37"/>
      <c r="O28" s="37"/>
      <c r="P28" s="37"/>
      <c r="Q28" s="128"/>
      <c r="R28" s="128"/>
      <c r="S28" s="128"/>
      <c r="T28" s="128"/>
      <c r="U28" s="128"/>
      <c r="V28" s="37"/>
      <c r="W28" s="93"/>
      <c r="X28" s="37"/>
      <c r="Y28" s="81"/>
      <c r="Z28" s="81"/>
      <c r="AA28" s="81"/>
      <c r="AB28" s="81"/>
      <c r="AC28" s="81"/>
      <c r="AD28" s="81"/>
    </row>
    <row r="29" spans="1:30" x14ac:dyDescent="0.25">
      <c r="A29" s="7"/>
      <c r="B29" s="93"/>
      <c r="C29" s="37"/>
      <c r="D29" s="93"/>
      <c r="E29" s="94"/>
      <c r="G29" s="37"/>
      <c r="H29" s="41"/>
      <c r="I29" s="37"/>
      <c r="J29" s="21"/>
      <c r="K29" s="21"/>
      <c r="L29" s="21"/>
      <c r="M29" s="37"/>
      <c r="N29" s="37"/>
      <c r="O29" s="37"/>
      <c r="P29" s="37"/>
      <c r="Q29" s="128"/>
      <c r="R29" s="128"/>
      <c r="S29" s="128"/>
      <c r="T29" s="128"/>
      <c r="U29" s="128"/>
      <c r="V29" s="37"/>
      <c r="W29" s="93"/>
      <c r="X29" s="37"/>
      <c r="Y29" s="81"/>
      <c r="Z29" s="81"/>
      <c r="AA29" s="81"/>
      <c r="AB29" s="81"/>
      <c r="AC29" s="81"/>
      <c r="AD29" s="81"/>
    </row>
    <row r="30" spans="1:30" x14ac:dyDescent="0.25">
      <c r="A30" s="7"/>
      <c r="B30" s="93"/>
      <c r="C30" s="37"/>
      <c r="D30" s="93"/>
      <c r="E30" s="94"/>
      <c r="G30" s="37"/>
      <c r="H30" s="41"/>
      <c r="I30" s="37"/>
      <c r="J30" s="21"/>
      <c r="K30" s="21"/>
      <c r="L30" s="21"/>
      <c r="M30" s="37"/>
      <c r="N30" s="37"/>
      <c r="O30" s="37"/>
      <c r="P30" s="37"/>
      <c r="Q30" s="128"/>
      <c r="R30" s="128"/>
      <c r="S30" s="128"/>
      <c r="T30" s="128"/>
      <c r="U30" s="128"/>
      <c r="V30" s="37"/>
      <c r="W30" s="93"/>
      <c r="X30" s="37"/>
      <c r="Y30" s="81"/>
      <c r="Z30" s="81"/>
      <c r="AA30" s="81"/>
      <c r="AB30" s="81"/>
      <c r="AC30" s="81"/>
      <c r="AD30" s="81"/>
    </row>
    <row r="31" spans="1:30" x14ac:dyDescent="0.25">
      <c r="A31" s="7"/>
      <c r="B31" s="93"/>
      <c r="C31" s="37"/>
      <c r="D31" s="93"/>
      <c r="E31" s="94"/>
      <c r="G31" s="37"/>
      <c r="H31" s="41"/>
      <c r="I31" s="37"/>
      <c r="J31" s="21"/>
      <c r="K31" s="21"/>
      <c r="L31" s="21"/>
      <c r="M31" s="37"/>
      <c r="N31" s="37"/>
      <c r="O31" s="37"/>
      <c r="P31" s="37"/>
      <c r="Q31" s="128"/>
      <c r="R31" s="128"/>
      <c r="S31" s="128"/>
      <c r="T31" s="128"/>
      <c r="U31" s="128"/>
      <c r="V31" s="37"/>
      <c r="W31" s="93"/>
      <c r="X31" s="37"/>
      <c r="Y31" s="81"/>
      <c r="Z31" s="81"/>
      <c r="AA31" s="81"/>
      <c r="AB31" s="81"/>
      <c r="AC31" s="81"/>
      <c r="AD31" s="81"/>
    </row>
    <row r="32" spans="1:30" x14ac:dyDescent="0.25">
      <c r="A32" s="7"/>
      <c r="B32" s="93"/>
      <c r="C32" s="37"/>
      <c r="D32" s="93"/>
      <c r="E32" s="94"/>
      <c r="G32" s="37"/>
      <c r="H32" s="41"/>
      <c r="I32" s="37"/>
      <c r="J32" s="21"/>
      <c r="K32" s="21"/>
      <c r="L32" s="21"/>
      <c r="M32" s="37"/>
      <c r="N32" s="37"/>
      <c r="O32" s="37"/>
      <c r="P32" s="37"/>
      <c r="Q32" s="128"/>
      <c r="R32" s="128"/>
      <c r="S32" s="128"/>
      <c r="T32" s="128"/>
      <c r="U32" s="128"/>
      <c r="V32" s="37"/>
      <c r="W32" s="93"/>
      <c r="X32" s="37"/>
      <c r="Y32" s="81"/>
      <c r="Z32" s="81"/>
      <c r="AA32" s="81"/>
      <c r="AB32" s="81"/>
      <c r="AC32" s="81"/>
      <c r="AD32" s="81"/>
    </row>
    <row r="33" spans="1:30" x14ac:dyDescent="0.25">
      <c r="A33" s="7"/>
      <c r="B33" s="93"/>
      <c r="C33" s="37"/>
      <c r="D33" s="93"/>
      <c r="E33" s="94"/>
      <c r="G33" s="37"/>
      <c r="H33" s="41"/>
      <c r="I33" s="37"/>
      <c r="J33" s="21"/>
      <c r="K33" s="21"/>
      <c r="L33" s="21"/>
      <c r="M33" s="37"/>
      <c r="N33" s="37"/>
      <c r="O33" s="37"/>
      <c r="P33" s="37"/>
      <c r="Q33" s="128"/>
      <c r="R33" s="128"/>
      <c r="S33" s="128"/>
      <c r="T33" s="128"/>
      <c r="U33" s="128"/>
      <c r="V33" s="37"/>
      <c r="W33" s="93"/>
      <c r="X33" s="37"/>
      <c r="Y33" s="81"/>
      <c r="Z33" s="81"/>
      <c r="AA33" s="81"/>
      <c r="AB33" s="81"/>
      <c r="AC33" s="81"/>
      <c r="AD33" s="81"/>
    </row>
    <row r="34" spans="1:30" x14ac:dyDescent="0.25">
      <c r="A34" s="7"/>
      <c r="B34" s="93"/>
      <c r="C34" s="37"/>
      <c r="D34" s="93"/>
      <c r="E34" s="94"/>
      <c r="G34" s="37"/>
      <c r="H34" s="41"/>
      <c r="I34" s="37"/>
      <c r="J34" s="21"/>
      <c r="K34" s="21"/>
      <c r="L34" s="21"/>
      <c r="M34" s="37"/>
      <c r="N34" s="37"/>
      <c r="O34" s="37"/>
      <c r="P34" s="37"/>
      <c r="Q34" s="128"/>
      <c r="R34" s="128"/>
      <c r="S34" s="128"/>
      <c r="T34" s="128"/>
      <c r="U34" s="128"/>
      <c r="V34" s="37"/>
      <c r="W34" s="93"/>
      <c r="X34" s="37"/>
      <c r="Y34" s="81"/>
      <c r="Z34" s="81"/>
      <c r="AA34" s="81"/>
      <c r="AB34" s="81"/>
      <c r="AC34" s="81"/>
      <c r="AD34" s="81"/>
    </row>
    <row r="35" spans="1:30" x14ac:dyDescent="0.25">
      <c r="A35" s="7"/>
      <c r="B35" s="93"/>
      <c r="C35" s="37"/>
      <c r="D35" s="93"/>
      <c r="E35" s="94"/>
      <c r="G35" s="37"/>
      <c r="H35" s="41"/>
      <c r="I35" s="37"/>
      <c r="J35" s="21"/>
      <c r="K35" s="21"/>
      <c r="L35" s="21"/>
      <c r="M35" s="37"/>
      <c r="N35" s="37"/>
      <c r="O35" s="37"/>
      <c r="P35" s="37"/>
      <c r="Q35" s="128"/>
      <c r="R35" s="128"/>
      <c r="S35" s="128"/>
      <c r="T35" s="128"/>
      <c r="U35" s="128"/>
      <c r="V35" s="37"/>
      <c r="W35" s="93"/>
      <c r="X35" s="37"/>
      <c r="Y35" s="81"/>
      <c r="Z35" s="81"/>
      <c r="AA35" s="81"/>
      <c r="AB35" s="81"/>
      <c r="AC35" s="81"/>
      <c r="AD35" s="81"/>
    </row>
    <row r="36" spans="1:30" x14ac:dyDescent="0.25">
      <c r="A36" s="7"/>
      <c r="B36" s="93"/>
      <c r="C36" s="37"/>
      <c r="D36" s="93"/>
      <c r="E36" s="94"/>
      <c r="G36" s="37"/>
      <c r="H36" s="41"/>
      <c r="I36" s="37"/>
      <c r="J36" s="21"/>
      <c r="K36" s="21"/>
      <c r="L36" s="21"/>
      <c r="M36" s="37"/>
      <c r="N36" s="37"/>
      <c r="O36" s="37"/>
      <c r="P36" s="37"/>
      <c r="Q36" s="128"/>
      <c r="R36" s="128"/>
      <c r="S36" s="128"/>
      <c r="T36" s="128"/>
      <c r="U36" s="128"/>
      <c r="V36" s="37"/>
      <c r="W36" s="93"/>
      <c r="X36" s="37"/>
      <c r="Y36" s="81"/>
      <c r="Z36" s="81"/>
      <c r="AA36" s="81"/>
      <c r="AB36" s="81"/>
      <c r="AC36" s="81"/>
      <c r="AD36" s="81"/>
    </row>
    <row r="37" spans="1:30" x14ac:dyDescent="0.25">
      <c r="A37" s="7"/>
      <c r="B37" s="93"/>
      <c r="C37" s="37"/>
      <c r="D37" s="93"/>
      <c r="E37" s="94"/>
      <c r="G37" s="37"/>
      <c r="H37" s="41"/>
      <c r="I37" s="37"/>
      <c r="J37" s="21"/>
      <c r="K37" s="21"/>
      <c r="L37" s="21"/>
      <c r="M37" s="37"/>
      <c r="N37" s="37"/>
      <c r="O37" s="37"/>
      <c r="P37" s="37"/>
      <c r="Q37" s="128"/>
      <c r="R37" s="128"/>
      <c r="S37" s="128"/>
      <c r="T37" s="128"/>
      <c r="U37" s="128"/>
      <c r="V37" s="37"/>
      <c r="W37" s="93"/>
      <c r="X37" s="37"/>
      <c r="Y37" s="81"/>
      <c r="Z37" s="81"/>
      <c r="AA37" s="81"/>
      <c r="AB37" s="81"/>
      <c r="AC37" s="81"/>
      <c r="AD37" s="81"/>
    </row>
    <row r="38" spans="1:30" x14ac:dyDescent="0.25">
      <c r="A38" s="7"/>
      <c r="B38" s="93"/>
      <c r="C38" s="37"/>
      <c r="D38" s="93"/>
      <c r="E38" s="94"/>
      <c r="G38" s="37"/>
      <c r="H38" s="41"/>
      <c r="I38" s="37"/>
      <c r="J38" s="21"/>
      <c r="K38" s="21"/>
      <c r="L38" s="21"/>
      <c r="M38" s="37"/>
      <c r="N38" s="37"/>
      <c r="O38" s="37"/>
      <c r="P38" s="37"/>
      <c r="Q38" s="128"/>
      <c r="R38" s="128"/>
      <c r="S38" s="128"/>
      <c r="T38" s="128"/>
      <c r="U38" s="128"/>
      <c r="V38" s="37"/>
      <c r="W38" s="93"/>
      <c r="X38" s="37"/>
      <c r="Y38" s="81"/>
      <c r="Z38" s="81"/>
      <c r="AA38" s="81"/>
      <c r="AB38" s="81"/>
      <c r="AC38" s="81"/>
      <c r="AD38" s="81"/>
    </row>
    <row r="39" spans="1:30" x14ac:dyDescent="0.25">
      <c r="A39" s="7"/>
      <c r="B39" s="93"/>
      <c r="C39" s="37"/>
      <c r="D39" s="93"/>
      <c r="E39" s="94"/>
      <c r="G39" s="37"/>
      <c r="H39" s="41"/>
      <c r="I39" s="37"/>
      <c r="J39" s="21"/>
      <c r="K39" s="21"/>
      <c r="L39" s="21"/>
      <c r="M39" s="37"/>
      <c r="N39" s="37"/>
      <c r="O39" s="37"/>
      <c r="P39" s="37"/>
      <c r="Q39" s="128"/>
      <c r="R39" s="128"/>
      <c r="S39" s="128"/>
      <c r="T39" s="128"/>
      <c r="U39" s="128"/>
      <c r="V39" s="37"/>
      <c r="W39" s="93"/>
      <c r="X39" s="37"/>
      <c r="Y39" s="81"/>
      <c r="Z39" s="81"/>
      <c r="AA39" s="81"/>
      <c r="AB39" s="81"/>
      <c r="AC39" s="81"/>
      <c r="AD39" s="81"/>
    </row>
    <row r="40" spans="1:30" x14ac:dyDescent="0.25">
      <c r="A40" s="7"/>
      <c r="B40" s="93"/>
      <c r="C40" s="37"/>
      <c r="D40" s="93"/>
      <c r="E40" s="94"/>
      <c r="G40" s="37"/>
      <c r="H40" s="41"/>
      <c r="I40" s="37"/>
      <c r="J40" s="21"/>
      <c r="K40" s="21"/>
      <c r="L40" s="21"/>
      <c r="M40" s="37"/>
      <c r="N40" s="37"/>
      <c r="O40" s="37"/>
      <c r="P40" s="37"/>
      <c r="Q40" s="128"/>
      <c r="R40" s="128"/>
      <c r="S40" s="128"/>
      <c r="T40" s="128"/>
      <c r="U40" s="128"/>
      <c r="V40" s="37"/>
      <c r="W40" s="93"/>
      <c r="X40" s="37"/>
      <c r="Y40" s="81"/>
      <c r="Z40" s="81"/>
      <c r="AA40" s="81"/>
      <c r="AB40" s="81"/>
      <c r="AC40" s="81"/>
      <c r="AD40" s="81"/>
    </row>
    <row r="41" spans="1:30" x14ac:dyDescent="0.25">
      <c r="A41" s="7"/>
      <c r="B41" s="93"/>
      <c r="C41" s="37"/>
      <c r="D41" s="93"/>
      <c r="E41" s="94"/>
      <c r="G41" s="37"/>
      <c r="H41" s="41"/>
      <c r="I41" s="37"/>
      <c r="J41" s="21"/>
      <c r="K41" s="21"/>
      <c r="L41" s="21"/>
      <c r="M41" s="37"/>
      <c r="N41" s="37"/>
      <c r="O41" s="37"/>
      <c r="P41" s="37"/>
      <c r="Q41" s="128"/>
      <c r="R41" s="128"/>
      <c r="S41" s="128"/>
      <c r="T41" s="128"/>
      <c r="U41" s="128"/>
      <c r="V41" s="37"/>
      <c r="W41" s="93"/>
      <c r="X41" s="37"/>
      <c r="Y41" s="81"/>
      <c r="Z41" s="81"/>
      <c r="AA41" s="81"/>
      <c r="AB41" s="81"/>
      <c r="AC41" s="81"/>
      <c r="AD41" s="81"/>
    </row>
    <row r="42" spans="1:30" x14ac:dyDescent="0.25">
      <c r="A42" s="7"/>
      <c r="B42" s="93"/>
      <c r="C42" s="37"/>
      <c r="D42" s="93"/>
      <c r="E42" s="94"/>
      <c r="G42" s="37"/>
      <c r="H42" s="41"/>
      <c r="I42" s="37"/>
      <c r="J42" s="21"/>
      <c r="K42" s="21"/>
      <c r="L42" s="21"/>
      <c r="M42" s="37"/>
      <c r="N42" s="37"/>
      <c r="O42" s="37"/>
      <c r="P42" s="37"/>
      <c r="Q42" s="128"/>
      <c r="R42" s="128"/>
      <c r="S42" s="128"/>
      <c r="T42" s="128"/>
      <c r="U42" s="128"/>
      <c r="V42" s="37"/>
      <c r="W42" s="93"/>
      <c r="X42" s="37"/>
      <c r="Y42" s="81"/>
      <c r="Z42" s="81"/>
      <c r="AA42" s="81"/>
      <c r="AB42" s="81"/>
      <c r="AC42" s="81"/>
      <c r="AD42" s="81"/>
    </row>
    <row r="43" spans="1:30" x14ac:dyDescent="0.25">
      <c r="A43" s="7"/>
      <c r="B43" s="93"/>
      <c r="C43" s="37"/>
      <c r="D43" s="93"/>
      <c r="E43" s="94"/>
      <c r="G43" s="37"/>
      <c r="H43" s="41"/>
      <c r="I43" s="37"/>
      <c r="J43" s="21"/>
      <c r="K43" s="21"/>
      <c r="L43" s="21"/>
      <c r="M43" s="37"/>
      <c r="N43" s="37"/>
      <c r="O43" s="37"/>
      <c r="P43" s="37"/>
      <c r="Q43" s="128"/>
      <c r="R43" s="128"/>
      <c r="S43" s="128"/>
      <c r="T43" s="128"/>
      <c r="U43" s="128"/>
      <c r="V43" s="37"/>
      <c r="W43" s="93"/>
      <c r="X43" s="37"/>
      <c r="Y43" s="81"/>
      <c r="Z43" s="81"/>
      <c r="AA43" s="81"/>
      <c r="AB43" s="81"/>
      <c r="AC43" s="81"/>
      <c r="AD43" s="81"/>
    </row>
    <row r="44" spans="1:30" x14ac:dyDescent="0.25">
      <c r="A44" s="7"/>
      <c r="B44" s="93"/>
      <c r="C44" s="37"/>
      <c r="D44" s="93"/>
      <c r="E44" s="94"/>
      <c r="G44" s="37"/>
      <c r="H44" s="41"/>
      <c r="I44" s="37"/>
      <c r="J44" s="21"/>
      <c r="K44" s="21"/>
      <c r="L44" s="21"/>
      <c r="M44" s="37"/>
      <c r="N44" s="37"/>
      <c r="O44" s="37"/>
      <c r="P44" s="37"/>
      <c r="Q44" s="128"/>
      <c r="R44" s="128"/>
      <c r="S44" s="128"/>
      <c r="T44" s="128"/>
      <c r="U44" s="128"/>
      <c r="V44" s="37"/>
      <c r="W44" s="93"/>
      <c r="X44" s="37"/>
      <c r="Y44" s="81"/>
      <c r="Z44" s="81"/>
      <c r="AA44" s="81"/>
      <c r="AB44" s="81"/>
      <c r="AC44" s="81"/>
      <c r="AD44" s="81"/>
    </row>
    <row r="45" spans="1:30" x14ac:dyDescent="0.25">
      <c r="A45" s="7"/>
      <c r="B45" s="93"/>
      <c r="C45" s="37"/>
      <c r="D45" s="93"/>
      <c r="E45" s="94"/>
      <c r="G45" s="37"/>
      <c r="H45" s="41"/>
      <c r="I45" s="37"/>
      <c r="J45" s="21"/>
      <c r="K45" s="21"/>
      <c r="L45" s="21"/>
      <c r="M45" s="37"/>
      <c r="N45" s="37"/>
      <c r="O45" s="37"/>
      <c r="P45" s="37"/>
      <c r="Q45" s="128"/>
      <c r="R45" s="128"/>
      <c r="S45" s="128"/>
      <c r="T45" s="128"/>
      <c r="U45" s="128"/>
      <c r="V45" s="37"/>
      <c r="W45" s="93"/>
      <c r="X45" s="37"/>
      <c r="Y45" s="81"/>
      <c r="Z45" s="81"/>
      <c r="AA45" s="81"/>
      <c r="AB45" s="81"/>
      <c r="AC45" s="81"/>
      <c r="AD45" s="81"/>
    </row>
    <row r="46" spans="1:30" x14ac:dyDescent="0.25">
      <c r="A46" s="7"/>
      <c r="B46" s="93"/>
      <c r="C46" s="37"/>
      <c r="D46" s="93"/>
      <c r="E46" s="94"/>
      <c r="G46" s="37"/>
      <c r="H46" s="41"/>
      <c r="I46" s="37"/>
      <c r="J46" s="21"/>
      <c r="K46" s="21"/>
      <c r="L46" s="21"/>
      <c r="M46" s="37"/>
      <c r="N46" s="37"/>
      <c r="O46" s="37"/>
      <c r="P46" s="37"/>
      <c r="Q46" s="128"/>
      <c r="R46" s="128"/>
      <c r="S46" s="128"/>
      <c r="T46" s="128"/>
      <c r="U46" s="128"/>
      <c r="V46" s="37"/>
      <c r="W46" s="93"/>
      <c r="X46" s="37"/>
      <c r="Y46" s="81"/>
      <c r="Z46" s="81"/>
      <c r="AA46" s="81"/>
      <c r="AB46" s="81"/>
      <c r="AC46" s="81"/>
      <c r="AD46" s="81"/>
    </row>
    <row r="47" spans="1:30" x14ac:dyDescent="0.25">
      <c r="A47" s="7"/>
      <c r="B47" s="93"/>
      <c r="C47" s="37"/>
      <c r="D47" s="93"/>
      <c r="E47" s="94"/>
      <c r="G47" s="37"/>
      <c r="H47" s="41"/>
      <c r="I47" s="37"/>
      <c r="J47" s="21"/>
      <c r="K47" s="21"/>
      <c r="L47" s="21"/>
      <c r="M47" s="37"/>
      <c r="N47" s="37"/>
      <c r="O47" s="37"/>
      <c r="P47" s="37"/>
      <c r="Q47" s="128"/>
      <c r="R47" s="128"/>
      <c r="S47" s="128"/>
      <c r="T47" s="128"/>
      <c r="U47" s="128"/>
      <c r="V47" s="37"/>
      <c r="W47" s="93"/>
      <c r="X47" s="37"/>
      <c r="Y47" s="81"/>
      <c r="Z47" s="81"/>
      <c r="AA47" s="81"/>
      <c r="AB47" s="81"/>
      <c r="AC47" s="81"/>
      <c r="AD47" s="81"/>
    </row>
    <row r="48" spans="1:30" x14ac:dyDescent="0.25">
      <c r="A48" s="7"/>
      <c r="B48" s="93"/>
      <c r="C48" s="37"/>
      <c r="D48" s="93"/>
      <c r="E48" s="94"/>
      <c r="G48" s="37"/>
      <c r="H48" s="41"/>
      <c r="I48" s="37"/>
      <c r="J48" s="21"/>
      <c r="K48" s="21"/>
      <c r="L48" s="21"/>
      <c r="M48" s="37"/>
      <c r="N48" s="37"/>
      <c r="O48" s="37"/>
      <c r="P48" s="37"/>
      <c r="Q48" s="128"/>
      <c r="R48" s="128"/>
      <c r="S48" s="128"/>
      <c r="T48" s="128"/>
      <c r="U48" s="128"/>
      <c r="V48" s="37"/>
      <c r="W48" s="93"/>
      <c r="X48" s="37"/>
      <c r="Y48" s="81"/>
      <c r="Z48" s="81"/>
      <c r="AA48" s="81"/>
      <c r="AB48" s="81"/>
      <c r="AC48" s="81"/>
      <c r="AD48" s="81"/>
    </row>
    <row r="49" spans="1:30" x14ac:dyDescent="0.25">
      <c r="A49" s="7"/>
      <c r="B49" s="93"/>
      <c r="C49" s="37"/>
      <c r="D49" s="93"/>
      <c r="E49" s="94"/>
      <c r="G49" s="37"/>
      <c r="H49" s="41"/>
      <c r="I49" s="37"/>
      <c r="J49" s="21"/>
      <c r="K49" s="21"/>
      <c r="L49" s="21"/>
      <c r="M49" s="37"/>
      <c r="N49" s="37"/>
      <c r="O49" s="37"/>
      <c r="P49" s="37"/>
      <c r="Q49" s="128"/>
      <c r="R49" s="128"/>
      <c r="S49" s="128"/>
      <c r="T49" s="128"/>
      <c r="U49" s="128"/>
      <c r="V49" s="37"/>
      <c r="W49" s="93"/>
      <c r="X49" s="37"/>
      <c r="Y49" s="81"/>
      <c r="Z49" s="81"/>
      <c r="AA49" s="81"/>
      <c r="AB49" s="81"/>
      <c r="AC49" s="81"/>
      <c r="AD49" s="81"/>
    </row>
    <row r="50" spans="1:30" x14ac:dyDescent="0.25">
      <c r="A50" s="7"/>
      <c r="B50" s="93"/>
      <c r="C50" s="37"/>
      <c r="D50" s="93"/>
      <c r="E50" s="94"/>
      <c r="G50" s="37"/>
      <c r="H50" s="41"/>
      <c r="I50" s="37"/>
      <c r="J50" s="21"/>
      <c r="K50" s="21"/>
      <c r="L50" s="21"/>
      <c r="M50" s="37"/>
      <c r="N50" s="37"/>
      <c r="O50" s="37"/>
      <c r="P50" s="37"/>
      <c r="Q50" s="128"/>
      <c r="R50" s="128"/>
      <c r="S50" s="128"/>
      <c r="T50" s="128"/>
      <c r="U50" s="128"/>
      <c r="V50" s="37"/>
      <c r="W50" s="93"/>
      <c r="X50" s="37"/>
      <c r="Y50" s="81"/>
      <c r="Z50" s="81"/>
      <c r="AA50" s="81"/>
      <c r="AB50" s="81"/>
      <c r="AC50" s="81"/>
      <c r="AD50" s="81"/>
    </row>
    <row r="51" spans="1:30" x14ac:dyDescent="0.25">
      <c r="A51" s="7"/>
      <c r="B51" s="93"/>
      <c r="C51" s="37"/>
      <c r="D51" s="93"/>
      <c r="E51" s="94"/>
      <c r="G51" s="37"/>
      <c r="H51" s="41"/>
      <c r="I51" s="37"/>
      <c r="J51" s="21"/>
      <c r="K51" s="21"/>
      <c r="L51" s="21"/>
      <c r="M51" s="37"/>
      <c r="N51" s="37"/>
      <c r="O51" s="37"/>
      <c r="P51" s="37"/>
      <c r="Q51" s="128"/>
      <c r="R51" s="128"/>
      <c r="S51" s="128"/>
      <c r="T51" s="128"/>
      <c r="U51" s="128"/>
      <c r="V51" s="37"/>
      <c r="W51" s="93"/>
      <c r="X51" s="37"/>
      <c r="Y51" s="81"/>
      <c r="Z51" s="81"/>
      <c r="AA51" s="81"/>
      <c r="AB51" s="81"/>
      <c r="AC51" s="81"/>
      <c r="AD51" s="81"/>
    </row>
    <row r="52" spans="1:30" x14ac:dyDescent="0.25">
      <c r="A52" s="7"/>
      <c r="B52" s="93"/>
      <c r="C52" s="37"/>
      <c r="D52" s="93"/>
      <c r="E52" s="94"/>
      <c r="G52" s="37"/>
      <c r="H52" s="41"/>
      <c r="I52" s="37"/>
      <c r="J52" s="21"/>
      <c r="K52" s="21"/>
      <c r="L52" s="21"/>
      <c r="M52" s="37"/>
      <c r="N52" s="37"/>
      <c r="O52" s="37"/>
      <c r="P52" s="37"/>
      <c r="Q52" s="128"/>
      <c r="R52" s="128"/>
      <c r="S52" s="128"/>
      <c r="T52" s="128"/>
      <c r="U52" s="128"/>
      <c r="V52" s="37"/>
      <c r="W52" s="93"/>
      <c r="X52" s="37"/>
      <c r="Y52" s="81"/>
      <c r="Z52" s="81"/>
      <c r="AA52" s="81"/>
      <c r="AB52" s="81"/>
      <c r="AC52" s="81"/>
      <c r="AD52" s="81"/>
    </row>
    <row r="53" spans="1:30" x14ac:dyDescent="0.25">
      <c r="A53" s="7"/>
      <c r="B53" s="93"/>
      <c r="C53" s="37"/>
      <c r="D53" s="93"/>
      <c r="E53" s="94"/>
      <c r="G53" s="37"/>
      <c r="H53" s="41"/>
      <c r="I53" s="37"/>
      <c r="J53" s="21"/>
      <c r="K53" s="21"/>
      <c r="L53" s="21"/>
      <c r="M53" s="37"/>
      <c r="N53" s="37"/>
      <c r="O53" s="37"/>
      <c r="P53" s="37"/>
      <c r="Q53" s="128"/>
      <c r="R53" s="128"/>
      <c r="S53" s="128"/>
      <c r="T53" s="128"/>
      <c r="U53" s="128"/>
      <c r="V53" s="37"/>
      <c r="W53" s="93"/>
      <c r="X53" s="37"/>
      <c r="Y53" s="81"/>
      <c r="Z53" s="81"/>
      <c r="AA53" s="81"/>
      <c r="AB53" s="81"/>
      <c r="AC53" s="81"/>
      <c r="AD53" s="81"/>
    </row>
    <row r="54" spans="1:30" x14ac:dyDescent="0.25">
      <c r="A54" s="7"/>
      <c r="B54" s="93"/>
      <c r="C54" s="37"/>
      <c r="D54" s="93"/>
      <c r="E54" s="94"/>
      <c r="G54" s="37"/>
      <c r="H54" s="41"/>
      <c r="I54" s="37"/>
      <c r="J54" s="21"/>
      <c r="K54" s="21"/>
      <c r="L54" s="21"/>
      <c r="M54" s="37"/>
      <c r="N54" s="37"/>
      <c r="O54" s="37"/>
      <c r="P54" s="37"/>
      <c r="Q54" s="128"/>
      <c r="R54" s="128"/>
      <c r="S54" s="128"/>
      <c r="T54" s="128"/>
      <c r="U54" s="128"/>
      <c r="V54" s="37"/>
      <c r="W54" s="93"/>
      <c r="X54" s="37"/>
      <c r="Y54" s="81"/>
      <c r="Z54" s="81"/>
      <c r="AA54" s="81"/>
      <c r="AB54" s="81"/>
      <c r="AC54" s="81"/>
      <c r="AD54" s="81"/>
    </row>
    <row r="55" spans="1:30" x14ac:dyDescent="0.25">
      <c r="A55" s="7"/>
      <c r="B55" s="93"/>
      <c r="C55" s="37"/>
      <c r="D55" s="93"/>
      <c r="E55" s="94"/>
      <c r="G55" s="37"/>
      <c r="H55" s="41"/>
      <c r="I55" s="37"/>
      <c r="J55" s="21"/>
      <c r="K55" s="21"/>
      <c r="L55" s="21"/>
      <c r="M55" s="37"/>
      <c r="N55" s="37"/>
      <c r="O55" s="37"/>
      <c r="P55" s="37"/>
      <c r="Q55" s="128"/>
      <c r="R55" s="128"/>
      <c r="S55" s="128"/>
      <c r="T55" s="128"/>
      <c r="U55" s="128"/>
      <c r="V55" s="37"/>
      <c r="W55" s="93"/>
      <c r="X55" s="37"/>
      <c r="Y55" s="81"/>
      <c r="Z55" s="81"/>
      <c r="AA55" s="81"/>
      <c r="AB55" s="81"/>
      <c r="AC55" s="81"/>
      <c r="AD55" s="81"/>
    </row>
    <row r="56" spans="1:30" x14ac:dyDescent="0.25">
      <c r="A56" s="7"/>
      <c r="B56" s="93"/>
      <c r="C56" s="37"/>
      <c r="D56" s="93"/>
      <c r="E56" s="94"/>
      <c r="G56" s="37"/>
      <c r="H56" s="41"/>
      <c r="I56" s="37"/>
      <c r="J56" s="21"/>
      <c r="K56" s="21"/>
      <c r="L56" s="21"/>
      <c r="M56" s="37"/>
      <c r="N56" s="37"/>
      <c r="O56" s="37"/>
      <c r="P56" s="37"/>
      <c r="Q56" s="128"/>
      <c r="R56" s="128"/>
      <c r="S56" s="128"/>
      <c r="T56" s="128"/>
      <c r="U56" s="128"/>
      <c r="V56" s="37"/>
      <c r="W56" s="93"/>
      <c r="X56" s="37"/>
      <c r="Y56" s="81"/>
      <c r="Z56" s="81"/>
      <c r="AA56" s="81"/>
      <c r="AB56" s="81"/>
      <c r="AC56" s="81"/>
      <c r="AD56" s="81"/>
    </row>
    <row r="57" spans="1:30" x14ac:dyDescent="0.25">
      <c r="A57" s="7"/>
      <c r="B57" s="93"/>
      <c r="C57" s="37"/>
      <c r="D57" s="93"/>
      <c r="E57" s="94"/>
      <c r="G57" s="37"/>
      <c r="H57" s="41"/>
      <c r="I57" s="37"/>
      <c r="J57" s="21"/>
      <c r="K57" s="21"/>
      <c r="L57" s="21"/>
      <c r="M57" s="37"/>
      <c r="N57" s="37"/>
      <c r="O57" s="37"/>
      <c r="P57" s="37"/>
      <c r="Q57" s="128"/>
      <c r="R57" s="128"/>
      <c r="S57" s="128"/>
      <c r="T57" s="128"/>
      <c r="U57" s="128"/>
      <c r="V57" s="37"/>
      <c r="W57" s="93"/>
      <c r="X57" s="37"/>
      <c r="Y57" s="81"/>
      <c r="Z57" s="81"/>
      <c r="AA57" s="81"/>
      <c r="AB57" s="81"/>
      <c r="AC57" s="81"/>
      <c r="AD57" s="81"/>
    </row>
    <row r="58" spans="1:30" x14ac:dyDescent="0.25">
      <c r="A58" s="7"/>
      <c r="B58" s="93"/>
      <c r="C58" s="37"/>
      <c r="D58" s="93"/>
      <c r="E58" s="94"/>
      <c r="G58" s="37"/>
      <c r="H58" s="41"/>
      <c r="I58" s="37"/>
      <c r="J58" s="21"/>
      <c r="K58" s="21"/>
      <c r="L58" s="21"/>
      <c r="M58" s="37"/>
      <c r="N58" s="37"/>
      <c r="O58" s="37"/>
      <c r="P58" s="37"/>
      <c r="Q58" s="128"/>
      <c r="R58" s="128"/>
      <c r="S58" s="128"/>
      <c r="T58" s="128"/>
      <c r="U58" s="128"/>
      <c r="V58" s="37"/>
      <c r="W58" s="93"/>
      <c r="X58" s="37"/>
      <c r="Y58" s="81"/>
      <c r="Z58" s="81"/>
      <c r="AA58" s="81"/>
      <c r="AB58" s="81"/>
      <c r="AC58" s="81"/>
      <c r="AD58" s="81"/>
    </row>
    <row r="59" spans="1:30" x14ac:dyDescent="0.25">
      <c r="A59" s="7"/>
      <c r="B59" s="93"/>
      <c r="C59" s="37"/>
      <c r="D59" s="93"/>
      <c r="E59" s="94"/>
      <c r="G59" s="37"/>
      <c r="H59" s="41"/>
      <c r="I59" s="37"/>
      <c r="J59" s="21"/>
      <c r="K59" s="21"/>
      <c r="L59" s="21"/>
      <c r="M59" s="37"/>
      <c r="N59" s="37"/>
      <c r="O59" s="37"/>
      <c r="P59" s="37"/>
      <c r="Q59" s="128"/>
      <c r="R59" s="128"/>
      <c r="S59" s="128"/>
      <c r="T59" s="128"/>
      <c r="U59" s="128"/>
      <c r="V59" s="37"/>
      <c r="W59" s="93"/>
      <c r="X59" s="37"/>
      <c r="Y59" s="81"/>
      <c r="Z59" s="81"/>
      <c r="AA59" s="81"/>
      <c r="AB59" s="81"/>
      <c r="AC59" s="81"/>
      <c r="AD5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2020-09-17T09:09:10Z</dcterms:modified>
</cp:coreProperties>
</file>