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5" i="1" l="1"/>
  <c r="O16" i="1" l="1"/>
  <c r="O19" i="1" s="1"/>
  <c r="O23" i="1" s="1"/>
  <c r="O26" i="1" s="1"/>
  <c r="O11" i="1"/>
  <c r="O9" i="1"/>
  <c r="O7" i="1"/>
  <c r="O5" i="1"/>
  <c r="AE19" i="1"/>
  <c r="AD19" i="1"/>
  <c r="AC19" i="1"/>
  <c r="AB19" i="1"/>
  <c r="AA19" i="1"/>
  <c r="Z19" i="1"/>
  <c r="Y19" i="1"/>
  <c r="I25" i="1" s="1"/>
  <c r="N25" i="1" s="1"/>
  <c r="X19" i="1"/>
  <c r="H25" i="1" s="1"/>
  <c r="W19" i="1"/>
  <c r="G25" i="1" s="1"/>
  <c r="V19" i="1"/>
  <c r="F25" i="1" s="1"/>
  <c r="U19" i="1"/>
  <c r="E25" i="1" s="1"/>
  <c r="T19" i="1"/>
  <c r="I24" i="1" s="1"/>
  <c r="S19" i="1"/>
  <c r="H24" i="1" s="1"/>
  <c r="R19" i="1"/>
  <c r="G24" i="1" s="1"/>
  <c r="Q19" i="1"/>
  <c r="F24" i="1" s="1"/>
  <c r="P19" i="1"/>
  <c r="E24" i="1" s="1"/>
  <c r="M19" i="1"/>
  <c r="L19" i="1"/>
  <c r="K19" i="1"/>
  <c r="J19" i="1"/>
  <c r="I19" i="1"/>
  <c r="H19" i="1"/>
  <c r="H23" i="1" s="1"/>
  <c r="G19" i="1"/>
  <c r="G23" i="1" s="1"/>
  <c r="F19" i="1"/>
  <c r="F23" i="1" s="1"/>
  <c r="E19" i="1"/>
  <c r="E23" i="1" s="1"/>
  <c r="M25" i="1" l="1"/>
  <c r="K25" i="1"/>
  <c r="L25" i="1"/>
  <c r="N19" i="1"/>
  <c r="N23" i="1" s="1"/>
  <c r="E26" i="1"/>
  <c r="K23" i="1"/>
  <c r="G26" i="1"/>
  <c r="D20" i="1"/>
  <c r="K24" i="1"/>
  <c r="L24" i="1"/>
  <c r="M24" i="1"/>
  <c r="N24" i="1"/>
  <c r="L23" i="1"/>
  <c r="H26" i="1"/>
  <c r="F26" i="1"/>
  <c r="K26" i="1" s="1"/>
  <c r="I23" i="1"/>
  <c r="L26" i="1" l="1"/>
  <c r="I26" i="1"/>
  <c r="M23" i="1"/>
  <c r="N26" i="1" l="1"/>
  <c r="M26" i="1"/>
</calcChain>
</file>

<file path=xl/sharedStrings.xml><?xml version="1.0" encoding="utf-8"?>
<sst xmlns="http://schemas.openxmlformats.org/spreadsheetml/2006/main" count="135" uniqueCount="93">
  <si>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</si>
  <si>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</si>
  <si>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</si>
  <si>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</si>
  <si>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</si>
  <si>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</si>
  <si>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</si>
  <si>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</si>
  <si>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</si>
  <si>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</si>
  <si>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</si>
  <si>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</si>
  <si>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</si>
  <si>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</si>
  <si>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</si>
  <si>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</si>
  <si>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</si>
  <si>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</si>
  <si>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</si>
  <si>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</si>
  <si>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</si>
  <si>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</si>
  <si>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</si>
  <si>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</si>
  <si>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</si>
  <si>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</si>
  <si>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</si>
  <si>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</si>
  <si>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</si>
  <si>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</si>
  <si>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</si>
  <si>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</si>
  <si>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</si>
  <si>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</si>
  <si>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</si>
  <si>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</si>
  <si>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</si>
  <si>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</si>
  <si>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</si>
  <si>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</si>
  <si>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Saara Palomäki</t>
  </si>
  <si>
    <t>RUNKOSARJA</t>
  </si>
  <si>
    <t>9.</t>
  </si>
  <si>
    <t>ViU</t>
  </si>
  <si>
    <t>11.</t>
  </si>
  <si>
    <t>7.</t>
  </si>
  <si>
    <t>13.07. 2007  ViU - PeTo-Jussit  0-2  (1-3, 0-14)</t>
  </si>
  <si>
    <t>22.05. 2010  Valo - ViU  0-2  (1-2, 0-1)</t>
  </si>
  <si>
    <t>29.07. 2009  Pesä Ysit - ViU  2-1  (6-4, 0-2, 0-0, 2-1)</t>
  </si>
  <si>
    <t>21.  ottelu</t>
  </si>
  <si>
    <t>18.  ottelu</t>
  </si>
  <si>
    <t xml:space="preserve">  16 v   8 kk   2 pv</t>
  </si>
  <si>
    <t xml:space="preserve">  19 v   6 kk 11 pv</t>
  </si>
  <si>
    <t xml:space="preserve">  18 v   8 kk 18 pv</t>
  </si>
  <si>
    <t>suomensarja</t>
  </si>
  <si>
    <t>ViU  2</t>
  </si>
  <si>
    <t>ykköspesis</t>
  </si>
  <si>
    <t>JoMa</t>
  </si>
  <si>
    <t>ViPa</t>
  </si>
  <si>
    <t>ViPa  2</t>
  </si>
  <si>
    <t>ViU = Viinijärven Urheilijat  (1914),  kasvattajaseura</t>
  </si>
  <si>
    <t>ViPa = Vihdin Pallo  (1967)</t>
  </si>
  <si>
    <t>JoMa = Joensuun Maila  (1957)</t>
  </si>
  <si>
    <t>11.11.1990   Joensuu</t>
  </si>
  <si>
    <t>34.  ottelu</t>
  </si>
  <si>
    <t>29.05. 2013  ViPa - Lukko  2-1  (1-2, 1-0, 1-0)</t>
  </si>
  <si>
    <t xml:space="preserve">  22 v   6 kk 18 pv</t>
  </si>
  <si>
    <t>8.</t>
  </si>
  <si>
    <t>play off</t>
  </si>
  <si>
    <t>10.</t>
  </si>
  <si>
    <t>alemmat pudotuspelit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</si>
  <si>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</si>
  <si>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</si>
  <si>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</si>
  <si>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</si>
  <si>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</si>
  <si>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</si>
  <si>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</si>
  <si>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</si>
  <si>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</si>
  <si>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</si>
  <si>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</si>
  <si>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</si>
  <si>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>KL-%</t>
  </si>
  <si>
    <t xml:space="preserve">Pelinjohtaja      </t>
  </si>
  <si>
    <t xml:space="preserve"> Yleisöä</t>
  </si>
  <si>
    <t>28.06. 2009  Kuopio</t>
  </si>
  <si>
    <t>Itä</t>
  </si>
  <si>
    <t>SurMa</t>
  </si>
  <si>
    <t>3v</t>
  </si>
  <si>
    <t>Niina Sippola</t>
  </si>
  <si>
    <t xml:space="preserve">  2-1  (1-4, 4-3, 1-0)</t>
  </si>
  <si>
    <t>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</si>
</sst>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5" borderId="14" xfId="0" applyFont="1" applyFill="1" applyBorder="1"/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4" borderId="14" xfId="0" applyFont="1" applyFill="1" applyBorder="1"/>
    <xf numFmtId="0" fontId="1" fillId="2" borderId="6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left"/>
    </xf>
    <xf numFmtId="49" fontId="1" fillId="10" borderId="8" xfId="0" applyNumberFormat="1" applyFont="1" applyFill="1" applyBorder="1" applyAlignment="1">
      <alignment horizontal="left"/>
    </xf>
    <xf numFmtId="0" fontId="1" fillId="10" borderId="14" xfId="0" applyFont="1" applyFill="1" applyBorder="1" applyAlignment="1">
      <alignment horizontal="left"/>
    </xf>
    <xf numFmtId="165" fontId="1" fillId="10" borderId="14" xfId="1" applyNumberFormat="1" applyFont="1" applyFill="1" applyBorder="1" applyAlignment="1"/>
    <xf numFmtId="0" fontId="1" fillId="10" borderId="14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49" fontId="1" fillId="10" borderId="9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8.28515625" style="80" customWidth="1"/>
    <col min="5" max="12" width="5.7109375" style="80" customWidth="1"/>
    <col min="13" max="13" width="6.140625" style="80" customWidth="1"/>
    <col min="14" max="14" width="9.710937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23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63</v>
      </c>
      <c r="F1" s="5"/>
      <c r="G1" s="6"/>
      <c r="H1" s="3"/>
      <c r="I1" s="5"/>
      <c r="J1" s="5"/>
      <c r="K1" s="3"/>
      <c r="L1" s="7"/>
      <c r="M1" s="5"/>
      <c r="N1" s="5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41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27</v>
      </c>
      <c r="AA2" s="15"/>
      <c r="AB2" s="15"/>
      <c r="AC2" s="21"/>
      <c r="AD2" s="15"/>
      <c r="AE2" s="16"/>
      <c r="AF2" s="14" t="s">
        <v>28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37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21</v>
      </c>
      <c r="AA3" s="19" t="s">
        <v>22</v>
      </c>
      <c r="AB3" s="16" t="s">
        <v>23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2">
        <v>2007</v>
      </c>
      <c r="C4" s="83"/>
      <c r="D4" s="84" t="s">
        <v>55</v>
      </c>
      <c r="E4" s="82"/>
      <c r="F4" s="85" t="s">
        <v>54</v>
      </c>
      <c r="G4" s="82"/>
      <c r="H4" s="82"/>
      <c r="I4" s="82"/>
      <c r="J4" s="82"/>
      <c r="K4" s="82"/>
      <c r="L4" s="82"/>
      <c r="M4" s="82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68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2007</v>
      </c>
      <c r="C5" s="27" t="s">
        <v>42</v>
      </c>
      <c r="D5" s="28" t="s">
        <v>43</v>
      </c>
      <c r="E5" s="27">
        <v>2</v>
      </c>
      <c r="F5" s="27">
        <v>0</v>
      </c>
      <c r="G5" s="27">
        <v>0</v>
      </c>
      <c r="H5" s="27">
        <v>0</v>
      </c>
      <c r="I5" s="27">
        <v>1</v>
      </c>
      <c r="J5" s="27">
        <v>1</v>
      </c>
      <c r="K5" s="27">
        <v>0</v>
      </c>
      <c r="L5" s="27">
        <v>0</v>
      </c>
      <c r="M5" s="27">
        <v>0</v>
      </c>
      <c r="N5" s="29">
        <v>1</v>
      </c>
      <c r="O5" s="25">
        <f>PRODUCT(I5/N5)</f>
        <v>1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2008</v>
      </c>
      <c r="C6" s="88"/>
      <c r="D6" s="89" t="s">
        <v>55</v>
      </c>
      <c r="E6" s="90"/>
      <c r="F6" s="90" t="s">
        <v>56</v>
      </c>
      <c r="G6" s="91"/>
      <c r="H6" s="88"/>
      <c r="I6" s="87"/>
      <c r="J6" s="87"/>
      <c r="K6" s="87"/>
      <c r="L6" s="87"/>
      <c r="M6" s="87"/>
      <c r="N6" s="8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2008</v>
      </c>
      <c r="C7" s="27" t="s">
        <v>44</v>
      </c>
      <c r="D7" s="28" t="s">
        <v>43</v>
      </c>
      <c r="E7" s="27">
        <v>1</v>
      </c>
      <c r="F7" s="27">
        <v>0</v>
      </c>
      <c r="G7" s="27">
        <v>0</v>
      </c>
      <c r="H7" s="27">
        <v>0</v>
      </c>
      <c r="I7" s="27">
        <v>3</v>
      </c>
      <c r="J7" s="27">
        <v>3</v>
      </c>
      <c r="K7" s="27">
        <v>0</v>
      </c>
      <c r="L7" s="27">
        <v>0</v>
      </c>
      <c r="M7" s="27">
        <v>0</v>
      </c>
      <c r="N7" s="29">
        <v>0.75</v>
      </c>
      <c r="O7" s="25">
        <f>PRODUCT(I7/N7)</f>
        <v>4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7">
        <v>2009</v>
      </c>
      <c r="C8" s="88"/>
      <c r="D8" s="89" t="s">
        <v>55</v>
      </c>
      <c r="E8" s="90"/>
      <c r="F8" s="90" t="s">
        <v>56</v>
      </c>
      <c r="G8" s="91"/>
      <c r="H8" s="88"/>
      <c r="I8" s="87"/>
      <c r="J8" s="87"/>
      <c r="K8" s="87"/>
      <c r="L8" s="87"/>
      <c r="M8" s="87"/>
      <c r="N8" s="87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2009</v>
      </c>
      <c r="C9" s="27" t="s">
        <v>45</v>
      </c>
      <c r="D9" s="28" t="s">
        <v>43</v>
      </c>
      <c r="E9" s="27">
        <v>15</v>
      </c>
      <c r="F9" s="27">
        <v>0</v>
      </c>
      <c r="G9" s="27">
        <v>0</v>
      </c>
      <c r="H9" s="27">
        <v>1</v>
      </c>
      <c r="I9" s="27">
        <v>18</v>
      </c>
      <c r="J9" s="27">
        <v>13</v>
      </c>
      <c r="K9" s="27">
        <v>4</v>
      </c>
      <c r="L9" s="27">
        <v>1</v>
      </c>
      <c r="M9" s="27">
        <v>0</v>
      </c>
      <c r="N9" s="29">
        <v>0.34610000000000002</v>
      </c>
      <c r="O9" s="25">
        <f>PRODUCT(I9/N9)</f>
        <v>52.008090147356249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7">
        <v>2010</v>
      </c>
      <c r="C10" s="88"/>
      <c r="D10" s="89" t="s">
        <v>57</v>
      </c>
      <c r="E10" s="90"/>
      <c r="F10" s="90" t="s">
        <v>56</v>
      </c>
      <c r="G10" s="91"/>
      <c r="H10" s="88"/>
      <c r="I10" s="87"/>
      <c r="J10" s="87"/>
      <c r="K10" s="87"/>
      <c r="L10" s="87"/>
      <c r="M10" s="87"/>
      <c r="N10" s="87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2010</v>
      </c>
      <c r="C11" s="27" t="s">
        <v>42</v>
      </c>
      <c r="D11" s="28" t="s">
        <v>43</v>
      </c>
      <c r="E11" s="27">
        <v>11</v>
      </c>
      <c r="F11" s="27">
        <v>0</v>
      </c>
      <c r="G11" s="27">
        <v>2</v>
      </c>
      <c r="H11" s="27">
        <v>2</v>
      </c>
      <c r="I11" s="27">
        <v>21</v>
      </c>
      <c r="J11" s="27">
        <v>15</v>
      </c>
      <c r="K11" s="27">
        <v>2</v>
      </c>
      <c r="L11" s="27">
        <v>2</v>
      </c>
      <c r="M11" s="27">
        <v>2</v>
      </c>
      <c r="N11" s="29">
        <v>0.44679999999999997</v>
      </c>
      <c r="O11" s="25">
        <f>PRODUCT(I11/N11)</f>
        <v>47.000895255147718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7">
        <v>2011</v>
      </c>
      <c r="C12" s="88"/>
      <c r="D12" s="89" t="s">
        <v>58</v>
      </c>
      <c r="E12" s="90"/>
      <c r="F12" s="90" t="s">
        <v>56</v>
      </c>
      <c r="G12" s="91"/>
      <c r="H12" s="88"/>
      <c r="I12" s="87"/>
      <c r="J12" s="87"/>
      <c r="K12" s="87"/>
      <c r="L12" s="87"/>
      <c r="M12" s="87"/>
      <c r="N12" s="87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2">
        <v>2012</v>
      </c>
      <c r="C13" s="83"/>
      <c r="D13" s="84" t="s">
        <v>59</v>
      </c>
      <c r="E13" s="82"/>
      <c r="F13" s="85" t="s">
        <v>54</v>
      </c>
      <c r="G13" s="82"/>
      <c r="H13" s="82"/>
      <c r="I13" s="82"/>
      <c r="J13" s="82"/>
      <c r="K13" s="82"/>
      <c r="L13" s="82"/>
      <c r="M13" s="82"/>
      <c r="N13" s="86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87">
        <v>2012</v>
      </c>
      <c r="C14" s="88"/>
      <c r="D14" s="89" t="s">
        <v>59</v>
      </c>
      <c r="E14" s="90"/>
      <c r="F14" s="90" t="s">
        <v>56</v>
      </c>
      <c r="G14" s="91"/>
      <c r="H14" s="88"/>
      <c r="I14" s="87"/>
      <c r="J14" s="87"/>
      <c r="K14" s="87"/>
      <c r="L14" s="87"/>
      <c r="M14" s="87"/>
      <c r="N14" s="87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2013</v>
      </c>
      <c r="C15" s="27" t="s">
        <v>67</v>
      </c>
      <c r="D15" s="28" t="s">
        <v>58</v>
      </c>
      <c r="E15" s="27">
        <v>24</v>
      </c>
      <c r="F15" s="27">
        <v>1</v>
      </c>
      <c r="G15" s="27">
        <v>6</v>
      </c>
      <c r="H15" s="27">
        <v>9</v>
      </c>
      <c r="I15" s="27">
        <v>49</v>
      </c>
      <c r="J15" s="27">
        <v>34</v>
      </c>
      <c r="K15" s="27">
        <v>4</v>
      </c>
      <c r="L15" s="27">
        <v>4</v>
      </c>
      <c r="M15" s="27">
        <v>7</v>
      </c>
      <c r="N15" s="29">
        <v>0.43359999999999999</v>
      </c>
      <c r="O15" s="25">
        <f>PRODUCT(I15/N15)</f>
        <v>113.00738007380075</v>
      </c>
      <c r="P15" s="27">
        <v>1</v>
      </c>
      <c r="Q15" s="27">
        <v>0</v>
      </c>
      <c r="R15" s="27">
        <v>0</v>
      </c>
      <c r="S15" s="27">
        <v>0</v>
      </c>
      <c r="T15" s="27">
        <v>1</v>
      </c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 t="s">
        <v>68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2014</v>
      </c>
      <c r="C16" s="27" t="s">
        <v>69</v>
      </c>
      <c r="D16" s="28" t="s">
        <v>58</v>
      </c>
      <c r="E16" s="27">
        <v>23</v>
      </c>
      <c r="F16" s="27">
        <v>0</v>
      </c>
      <c r="G16" s="27">
        <v>2</v>
      </c>
      <c r="H16" s="27">
        <v>17</v>
      </c>
      <c r="I16" s="27">
        <v>86</v>
      </c>
      <c r="J16" s="27">
        <v>74</v>
      </c>
      <c r="K16" s="27">
        <v>10</v>
      </c>
      <c r="L16" s="27">
        <v>0</v>
      </c>
      <c r="M16" s="27">
        <v>2</v>
      </c>
      <c r="N16" s="29">
        <v>0.52100000000000002</v>
      </c>
      <c r="O16" s="25">
        <f>PRODUCT(I16/N16)</f>
        <v>165.06717850287907</v>
      </c>
      <c r="P16" s="27"/>
      <c r="Q16" s="27"/>
      <c r="R16" s="27"/>
      <c r="S16" s="27"/>
      <c r="T16" s="27"/>
      <c r="U16" s="30">
        <v>4</v>
      </c>
      <c r="V16" s="30">
        <v>1</v>
      </c>
      <c r="W16" s="30">
        <v>0</v>
      </c>
      <c r="X16" s="30">
        <v>3</v>
      </c>
      <c r="Y16" s="30">
        <v>11</v>
      </c>
      <c r="Z16" s="27"/>
      <c r="AA16" s="27"/>
      <c r="AB16" s="27"/>
      <c r="AC16" s="27"/>
      <c r="AD16" s="27"/>
      <c r="AE16" s="27"/>
      <c r="AF16" s="92" t="s">
        <v>70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2015</v>
      </c>
      <c r="C17" s="27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29"/>
      <c r="O17" s="25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2016</v>
      </c>
      <c r="C18" s="27" t="s">
        <v>44</v>
      </c>
      <c r="D18" s="28" t="s">
        <v>58</v>
      </c>
      <c r="E18" s="27">
        <v>19</v>
      </c>
      <c r="F18" s="27">
        <v>0</v>
      </c>
      <c r="G18" s="27">
        <v>6</v>
      </c>
      <c r="H18" s="27">
        <v>5</v>
      </c>
      <c r="I18" s="27">
        <v>49</v>
      </c>
      <c r="J18" s="27">
        <v>23</v>
      </c>
      <c r="K18" s="27">
        <v>10</v>
      </c>
      <c r="L18" s="27">
        <v>10</v>
      </c>
      <c r="M18" s="27">
        <v>6</v>
      </c>
      <c r="N18" s="29">
        <v>0.377</v>
      </c>
      <c r="O18" s="25">
        <v>130</v>
      </c>
      <c r="P18" s="27"/>
      <c r="Q18" s="27"/>
      <c r="R18" s="27"/>
      <c r="S18" s="27"/>
      <c r="T18" s="27"/>
      <c r="U18" s="30"/>
      <c r="V18" s="30"/>
      <c r="W18" s="30"/>
      <c r="X18" s="30"/>
      <c r="Y18" s="30"/>
      <c r="Z18" s="27"/>
      <c r="AA18" s="27"/>
      <c r="AB18" s="27"/>
      <c r="AC18" s="27"/>
      <c r="AD18" s="27"/>
      <c r="AE18" s="27"/>
      <c r="AF18" s="1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0">SUM(E5:E18)</f>
        <v>95</v>
      </c>
      <c r="F19" s="19">
        <f t="shared" si="0"/>
        <v>1</v>
      </c>
      <c r="G19" s="19">
        <f t="shared" si="0"/>
        <v>16</v>
      </c>
      <c r="H19" s="19">
        <f t="shared" si="0"/>
        <v>34</v>
      </c>
      <c r="I19" s="19">
        <f t="shared" si="0"/>
        <v>227</v>
      </c>
      <c r="J19" s="19">
        <f t="shared" si="0"/>
        <v>163</v>
      </c>
      <c r="K19" s="19">
        <f t="shared" si="0"/>
        <v>30</v>
      </c>
      <c r="L19" s="19">
        <f t="shared" si="0"/>
        <v>17</v>
      </c>
      <c r="M19" s="19">
        <f t="shared" si="0"/>
        <v>17</v>
      </c>
      <c r="N19" s="31">
        <f>PRODUCT(I19/O19)</f>
        <v>0.44328704304004651</v>
      </c>
      <c r="O19" s="32">
        <f t="shared" ref="O19:AE19" si="1">SUM(O5:O18)</f>
        <v>512.08354397918379</v>
      </c>
      <c r="P19" s="19">
        <f t="shared" si="1"/>
        <v>1</v>
      </c>
      <c r="Q19" s="19">
        <f t="shared" si="1"/>
        <v>0</v>
      </c>
      <c r="R19" s="19">
        <f t="shared" si="1"/>
        <v>0</v>
      </c>
      <c r="S19" s="19">
        <f t="shared" si="1"/>
        <v>0</v>
      </c>
      <c r="T19" s="19">
        <f t="shared" si="1"/>
        <v>1</v>
      </c>
      <c r="U19" s="19">
        <f t="shared" si="1"/>
        <v>4</v>
      </c>
      <c r="V19" s="19">
        <f t="shared" si="1"/>
        <v>1</v>
      </c>
      <c r="W19" s="19">
        <f t="shared" si="1"/>
        <v>0</v>
      </c>
      <c r="X19" s="19">
        <f t="shared" si="1"/>
        <v>3</v>
      </c>
      <c r="Y19" s="19">
        <f t="shared" si="1"/>
        <v>11</v>
      </c>
      <c r="Z19" s="19">
        <f t="shared" si="1"/>
        <v>0</v>
      </c>
      <c r="AA19" s="19">
        <f t="shared" si="1"/>
        <v>0</v>
      </c>
      <c r="AB19" s="19">
        <f t="shared" si="1"/>
        <v>0</v>
      </c>
      <c r="AC19" s="19">
        <f t="shared" si="1"/>
        <v>0</v>
      </c>
      <c r="AD19" s="19">
        <f t="shared" si="1"/>
        <v>0</v>
      </c>
      <c r="AE19" s="19">
        <f t="shared" si="1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8" t="s">
        <v>2</v>
      </c>
      <c r="C20" s="33"/>
      <c r="D20" s="34">
        <f>SUM(F19:H19)+((I19-F19-G19)/3)+(E19/3)+(Z19*25)+(AA19*25)+(AB19*10)+(AC19*25)+(AD19*20)+(AE19*15)</f>
        <v>152.66666666666666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1"/>
      <c r="AD20" s="36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0"/>
      <c r="D22" s="4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24</v>
      </c>
      <c r="L22" s="19" t="s">
        <v>25</v>
      </c>
      <c r="M22" s="19" t="s">
        <v>26</v>
      </c>
      <c r="N22" s="31" t="s">
        <v>37</v>
      </c>
      <c r="O22" s="25"/>
      <c r="P22" s="41" t="s">
        <v>32</v>
      </c>
      <c r="Q22" s="13"/>
      <c r="R22" s="13"/>
      <c r="S22" s="13"/>
      <c r="T22" s="42"/>
      <c r="U22" s="42"/>
      <c r="V22" s="42"/>
      <c r="W22" s="42"/>
      <c r="X22" s="42"/>
      <c r="Y22" s="13"/>
      <c r="Z22" s="13"/>
      <c r="AA22" s="13"/>
      <c r="AB22" s="12"/>
      <c r="AC22" s="13"/>
      <c r="AD22" s="13"/>
      <c r="AE22" s="13"/>
      <c r="AF22" s="43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1" t="s">
        <v>17</v>
      </c>
      <c r="C23" s="13"/>
      <c r="D23" s="44"/>
      <c r="E23" s="27">
        <f>PRODUCT(E19)</f>
        <v>95</v>
      </c>
      <c r="F23" s="27">
        <f>PRODUCT(F19)</f>
        <v>1</v>
      </c>
      <c r="G23" s="27">
        <f>PRODUCT(G19)</f>
        <v>16</v>
      </c>
      <c r="H23" s="27">
        <f>PRODUCT(H19)</f>
        <v>34</v>
      </c>
      <c r="I23" s="27">
        <f>PRODUCT(I19)</f>
        <v>227</v>
      </c>
      <c r="J23" s="1"/>
      <c r="K23" s="45">
        <f>PRODUCT((F23+G23)/E23)</f>
        <v>0.17894736842105263</v>
      </c>
      <c r="L23" s="45">
        <f>PRODUCT(H23/E23)</f>
        <v>0.35789473684210527</v>
      </c>
      <c r="M23" s="45">
        <f>PRODUCT(I23/E23)</f>
        <v>2.3894736842105262</v>
      </c>
      <c r="N23" s="29">
        <f>PRODUCT(N19)</f>
        <v>0.44328704304004651</v>
      </c>
      <c r="O23" s="25">
        <f>PRODUCT(O19)</f>
        <v>512.08354397918379</v>
      </c>
      <c r="P23" s="46" t="s">
        <v>33</v>
      </c>
      <c r="Q23" s="47"/>
      <c r="R23" s="47"/>
      <c r="S23" s="48" t="s">
        <v>46</v>
      </c>
      <c r="T23" s="48"/>
      <c r="U23" s="48"/>
      <c r="V23" s="48"/>
      <c r="W23" s="48"/>
      <c r="X23" s="48"/>
      <c r="Y23" s="48"/>
      <c r="Z23" s="48"/>
      <c r="AA23" s="48"/>
      <c r="AB23" s="49"/>
      <c r="AC23" s="48"/>
      <c r="AD23" s="50" t="s">
        <v>38</v>
      </c>
      <c r="AE23" s="50"/>
      <c r="AF23" s="51" t="s">
        <v>51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18</v>
      </c>
      <c r="C24" s="53"/>
      <c r="D24" s="54"/>
      <c r="E24" s="27">
        <f>SUM(P19)</f>
        <v>1</v>
      </c>
      <c r="F24" s="27">
        <f>SUM(Q19)</f>
        <v>0</v>
      </c>
      <c r="G24" s="27">
        <f>SUM(R19)</f>
        <v>0</v>
      </c>
      <c r="H24" s="27">
        <f>SUM(S19)</f>
        <v>0</v>
      </c>
      <c r="I24" s="27">
        <f>SUM(T19)</f>
        <v>1</v>
      </c>
      <c r="J24" s="1"/>
      <c r="K24" s="45">
        <f>PRODUCT((F24+G24)/E24)</f>
        <v>0</v>
      </c>
      <c r="L24" s="45">
        <f>PRODUCT(H24/E24)</f>
        <v>0</v>
      </c>
      <c r="M24" s="45">
        <f>PRODUCT(I24/E24)</f>
        <v>1</v>
      </c>
      <c r="N24" s="29">
        <f>PRODUCT(I24/O24)</f>
        <v>0.14285714285714285</v>
      </c>
      <c r="O24" s="25">
        <v>7</v>
      </c>
      <c r="P24" s="55" t="s">
        <v>34</v>
      </c>
      <c r="Q24" s="56"/>
      <c r="R24" s="56"/>
      <c r="S24" s="57" t="s">
        <v>47</v>
      </c>
      <c r="T24" s="57"/>
      <c r="U24" s="57"/>
      <c r="V24" s="57"/>
      <c r="W24" s="57"/>
      <c r="X24" s="57"/>
      <c r="Y24" s="57"/>
      <c r="Z24" s="57"/>
      <c r="AA24" s="57"/>
      <c r="AB24" s="58"/>
      <c r="AC24" s="57"/>
      <c r="AD24" s="59" t="s">
        <v>49</v>
      </c>
      <c r="AE24" s="59"/>
      <c r="AF24" s="60" t="s">
        <v>52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1" t="s">
        <v>19</v>
      </c>
      <c r="C25" s="62"/>
      <c r="D25" s="63"/>
      <c r="E25" s="30">
        <f>PRODUCT(U19)</f>
        <v>4</v>
      </c>
      <c r="F25" s="30">
        <f>PRODUCT(V19)</f>
        <v>1</v>
      </c>
      <c r="G25" s="30">
        <f>PRODUCT(W19)</f>
        <v>0</v>
      </c>
      <c r="H25" s="30">
        <f>PRODUCT(X19)</f>
        <v>3</v>
      </c>
      <c r="I25" s="30">
        <f>PRODUCT(Y19)</f>
        <v>11</v>
      </c>
      <c r="J25" s="1"/>
      <c r="K25" s="64">
        <f>PRODUCT((F25+G25)/E25)</f>
        <v>0.25</v>
      </c>
      <c r="L25" s="64">
        <f>PRODUCT(H25/E25)</f>
        <v>0.75</v>
      </c>
      <c r="M25" s="64">
        <f>PRODUCT(I25/E25)</f>
        <v>2.75</v>
      </c>
      <c r="N25" s="65">
        <f>PRODUCT(I25/O25)</f>
        <v>0.47826086956521741</v>
      </c>
      <c r="O25" s="25">
        <v>23</v>
      </c>
      <c r="P25" s="55" t="s">
        <v>35</v>
      </c>
      <c r="Q25" s="56"/>
      <c r="R25" s="56"/>
      <c r="S25" s="57" t="s">
        <v>48</v>
      </c>
      <c r="T25" s="57"/>
      <c r="U25" s="57"/>
      <c r="V25" s="57"/>
      <c r="W25" s="57"/>
      <c r="X25" s="57"/>
      <c r="Y25" s="57"/>
      <c r="Z25" s="57"/>
      <c r="AA25" s="57"/>
      <c r="AB25" s="58"/>
      <c r="AC25" s="57"/>
      <c r="AD25" s="59" t="s">
        <v>50</v>
      </c>
      <c r="AE25" s="59"/>
      <c r="AF25" s="60" t="s">
        <v>53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66" t="s">
        <v>20</v>
      </c>
      <c r="C26" s="67"/>
      <c r="D26" s="68"/>
      <c r="E26" s="19">
        <f>SUM(E23:E25)</f>
        <v>100</v>
      </c>
      <c r="F26" s="19">
        <f>SUM(F23:F25)</f>
        <v>2</v>
      </c>
      <c r="G26" s="19">
        <f>SUM(G23:G25)</f>
        <v>16</v>
      </c>
      <c r="H26" s="19">
        <f>SUM(H23:H25)</f>
        <v>37</v>
      </c>
      <c r="I26" s="19">
        <f>SUM(I23:I25)</f>
        <v>239</v>
      </c>
      <c r="J26" s="1"/>
      <c r="K26" s="69">
        <f>PRODUCT((F26+G26)/E26)</f>
        <v>0.18</v>
      </c>
      <c r="L26" s="69">
        <f>PRODUCT(H26/E26)</f>
        <v>0.37</v>
      </c>
      <c r="M26" s="69">
        <f>PRODUCT(I26/E26)</f>
        <v>2.39</v>
      </c>
      <c r="N26" s="31">
        <f>PRODUCT(I26/O26)</f>
        <v>0.44089145050523371</v>
      </c>
      <c r="O26" s="25">
        <f>SUM(O23:O25)</f>
        <v>542.08354397918379</v>
      </c>
      <c r="P26" s="70" t="s">
        <v>36</v>
      </c>
      <c r="Q26" s="71"/>
      <c r="R26" s="71"/>
      <c r="S26" s="72" t="s">
        <v>65</v>
      </c>
      <c r="T26" s="72"/>
      <c r="U26" s="72"/>
      <c r="V26" s="72"/>
      <c r="W26" s="72"/>
      <c r="X26" s="72"/>
      <c r="Y26" s="72"/>
      <c r="Z26" s="72"/>
      <c r="AA26" s="72"/>
      <c r="AB26" s="73"/>
      <c r="AC26" s="72"/>
      <c r="AD26" s="74" t="s">
        <v>64</v>
      </c>
      <c r="AE26" s="74"/>
      <c r="AF26" s="75" t="s">
        <v>66</v>
      </c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38"/>
      <c r="R27" s="1"/>
      <c r="S27" s="1"/>
      <c r="T27" s="25"/>
      <c r="U27" s="25"/>
      <c r="V27" s="76"/>
      <c r="W27" s="1"/>
      <c r="X27" s="1"/>
      <c r="Y27" s="1"/>
      <c r="Z27" s="1"/>
      <c r="AA27" s="1"/>
      <c r="AB27" s="25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 t="s">
        <v>39</v>
      </c>
      <c r="C28" s="1"/>
      <c r="D28" s="1" t="s">
        <v>60</v>
      </c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6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62</v>
      </c>
      <c r="E29" s="1"/>
      <c r="F29" s="25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6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61</v>
      </c>
      <c r="E30" s="1"/>
      <c r="F30" s="25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6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76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76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76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8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7"/>
      <c r="N34" s="77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6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6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6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6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76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7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7"/>
      <c r="N41" s="77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6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  <c r="AH42" s="78"/>
      <c r="AI42" s="78"/>
      <c r="AJ42" s="78"/>
      <c r="AK42" s="78"/>
      <c r="AL42" s="7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6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78"/>
      <c r="AI43" s="78"/>
      <c r="AJ43" s="78"/>
      <c r="AK43" s="78"/>
      <c r="AL43" s="78"/>
    </row>
    <row r="44" spans="1:38" ht="15" customHeight="1" x14ac:dyDescent="0.25">
      <c r="A44" s="7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6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7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6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7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25"/>
      <c r="U46" s="25"/>
      <c r="V46" s="76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9"/>
    </row>
    <row r="47" spans="1:38" ht="15" customHeight="1" x14ac:dyDescent="0.25">
      <c r="A47" s="79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7"/>
      <c r="N47" s="35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9"/>
    </row>
    <row r="48" spans="1:38" ht="15" customHeight="1" x14ac:dyDescent="0.25">
      <c r="A48" s="7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6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6"/>
      <c r="W49" s="1"/>
      <c r="X49" s="1"/>
      <c r="Y49" s="1"/>
      <c r="Z49" s="1"/>
      <c r="AA49" s="1"/>
      <c r="AB49" s="25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6"/>
      <c r="W50" s="1"/>
      <c r="X50" s="1"/>
      <c r="Y50" s="1"/>
      <c r="Z50" s="1"/>
      <c r="AA50" s="1"/>
      <c r="AB50" s="25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6"/>
      <c r="W51" s="1"/>
      <c r="X51" s="1"/>
      <c r="Y51" s="1"/>
      <c r="Z51" s="1"/>
      <c r="AA51" s="1"/>
      <c r="AB51" s="25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76"/>
      <c r="W52" s="1"/>
      <c r="X52" s="1"/>
      <c r="Y52" s="1"/>
      <c r="Z52" s="1"/>
      <c r="AA52" s="1"/>
      <c r="AB52" s="25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76"/>
      <c r="W53" s="1"/>
      <c r="X53" s="1"/>
      <c r="Y53" s="1"/>
      <c r="Z53" s="1"/>
      <c r="AA53" s="1"/>
      <c r="AB53" s="25"/>
      <c r="AC53" s="1"/>
      <c r="AD53" s="1"/>
      <c r="AE53" s="1"/>
      <c r="AF53" s="39"/>
    </row>
  </sheetData>
  <sortState ref="B16:AF18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07" customWidth="1"/>
    <col min="3" max="3" width="21.5703125" style="108" customWidth="1"/>
    <col min="4" max="4" width="10.5703125" style="109" customWidth="1"/>
    <col min="5" max="5" width="8" style="109" customWidth="1"/>
    <col min="6" max="6" width="0.7109375" style="37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08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9"/>
      <c r="B1" s="93" t="s">
        <v>71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88"/>
      <c r="Y1" s="96"/>
      <c r="Z1" s="96"/>
      <c r="AA1" s="96"/>
      <c r="AB1" s="96"/>
      <c r="AC1" s="96"/>
      <c r="AD1" s="96"/>
    </row>
    <row r="2" spans="1:30" x14ac:dyDescent="0.25">
      <c r="A2" s="9"/>
      <c r="B2" s="111" t="s">
        <v>40</v>
      </c>
      <c r="C2" s="112" t="s">
        <v>63</v>
      </c>
      <c r="D2" s="113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43"/>
      <c r="Y2" s="96"/>
      <c r="Z2" s="96"/>
      <c r="AA2" s="96"/>
      <c r="AB2" s="96"/>
      <c r="AC2" s="96"/>
      <c r="AD2" s="96"/>
    </row>
    <row r="3" spans="1:30" x14ac:dyDescent="0.25">
      <c r="A3" s="9"/>
      <c r="B3" s="98" t="s">
        <v>72</v>
      </c>
      <c r="C3" s="23" t="s">
        <v>73</v>
      </c>
      <c r="D3" s="99" t="s">
        <v>74</v>
      </c>
      <c r="E3" s="100" t="s">
        <v>1</v>
      </c>
      <c r="F3" s="25"/>
      <c r="G3" s="101" t="s">
        <v>75</v>
      </c>
      <c r="H3" s="102" t="s">
        <v>76</v>
      </c>
      <c r="I3" s="102" t="s">
        <v>30</v>
      </c>
      <c r="J3" s="18" t="s">
        <v>77</v>
      </c>
      <c r="K3" s="103" t="s">
        <v>78</v>
      </c>
      <c r="L3" s="103" t="s">
        <v>79</v>
      </c>
      <c r="M3" s="101" t="s">
        <v>80</v>
      </c>
      <c r="N3" s="101" t="s">
        <v>29</v>
      </c>
      <c r="O3" s="102" t="s">
        <v>81</v>
      </c>
      <c r="P3" s="101" t="s">
        <v>76</v>
      </c>
      <c r="Q3" s="101" t="s">
        <v>3</v>
      </c>
      <c r="R3" s="101">
        <v>1</v>
      </c>
      <c r="S3" s="101">
        <v>2</v>
      </c>
      <c r="T3" s="101">
        <v>3</v>
      </c>
      <c r="U3" s="101" t="s">
        <v>82</v>
      </c>
      <c r="V3" s="18" t="s">
        <v>83</v>
      </c>
      <c r="W3" s="17" t="s">
        <v>84</v>
      </c>
      <c r="X3" s="17" t="s">
        <v>85</v>
      </c>
      <c r="Y3" s="96"/>
      <c r="Z3" s="96"/>
      <c r="AA3" s="96"/>
      <c r="AB3" s="96"/>
      <c r="AC3" s="96"/>
      <c r="AD3" s="96"/>
    </row>
    <row r="4" spans="1:30" x14ac:dyDescent="0.25">
      <c r="A4" s="9"/>
      <c r="B4" s="116" t="s">
        <v>86</v>
      </c>
      <c r="C4" s="117" t="s">
        <v>91</v>
      </c>
      <c r="D4" s="118" t="s">
        <v>87</v>
      </c>
      <c r="E4" s="119" t="s">
        <v>88</v>
      </c>
      <c r="F4" s="115"/>
      <c r="G4" s="120">
        <v>1</v>
      </c>
      <c r="H4" s="120"/>
      <c r="I4" s="121"/>
      <c r="J4" s="122" t="s">
        <v>89</v>
      </c>
      <c r="K4" s="122">
        <v>1</v>
      </c>
      <c r="L4" s="122"/>
      <c r="M4" s="122">
        <v>1</v>
      </c>
      <c r="N4" s="120"/>
      <c r="O4" s="121"/>
      <c r="P4" s="120"/>
      <c r="Q4" s="123" t="s">
        <v>92</v>
      </c>
      <c r="R4" s="123" t="s">
        <v>92</v>
      </c>
      <c r="S4" s="123"/>
      <c r="T4" s="123"/>
      <c r="U4" s="123"/>
      <c r="V4" s="124">
        <v>0.6</v>
      </c>
      <c r="W4" s="118" t="s">
        <v>90</v>
      </c>
      <c r="X4" s="120">
        <v>2071</v>
      </c>
      <c r="Y4" s="96"/>
      <c r="Z4" s="96"/>
      <c r="AA4" s="96"/>
      <c r="AB4" s="96"/>
      <c r="AC4" s="96"/>
      <c r="AD4" s="96"/>
    </row>
    <row r="5" spans="1:30" x14ac:dyDescent="0.25">
      <c r="A5" s="24"/>
      <c r="B5" s="125"/>
      <c r="C5" s="126"/>
      <c r="D5" s="127"/>
      <c r="E5" s="128"/>
      <c r="F5" s="129"/>
      <c r="G5" s="126"/>
      <c r="H5" s="126"/>
      <c r="I5" s="126"/>
      <c r="J5" s="130"/>
      <c r="K5" s="130"/>
      <c r="L5" s="130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31"/>
      <c r="Y5" s="96"/>
      <c r="Z5" s="96"/>
      <c r="AA5" s="96"/>
      <c r="AB5" s="96"/>
      <c r="AC5" s="96"/>
      <c r="AD5" s="96"/>
    </row>
    <row r="6" spans="1:30" x14ac:dyDescent="0.25">
      <c r="A6" s="24"/>
      <c r="B6" s="104"/>
      <c r="C6" s="1"/>
      <c r="D6" s="104"/>
      <c r="E6" s="105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4"/>
      <c r="X6" s="1"/>
      <c r="Y6" s="96"/>
      <c r="Z6" s="96"/>
      <c r="AA6" s="96"/>
      <c r="AB6" s="96"/>
      <c r="AC6" s="96"/>
      <c r="AD6" s="96"/>
    </row>
    <row r="7" spans="1:30" x14ac:dyDescent="0.25">
      <c r="A7" s="24"/>
      <c r="B7" s="104"/>
      <c r="C7" s="1"/>
      <c r="D7" s="104"/>
      <c r="E7" s="10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4"/>
      <c r="X7" s="1"/>
      <c r="Y7" s="96"/>
      <c r="Z7" s="96"/>
      <c r="AA7" s="96"/>
      <c r="AB7" s="96"/>
      <c r="AC7" s="96"/>
      <c r="AD7" s="96"/>
    </row>
    <row r="8" spans="1:30" x14ac:dyDescent="0.25">
      <c r="A8" s="24"/>
      <c r="B8" s="104"/>
      <c r="C8" s="1"/>
      <c r="D8" s="104"/>
      <c r="E8" s="10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4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4"/>
      <c r="C9" s="1"/>
      <c r="D9" s="104"/>
      <c r="E9" s="10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4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4"/>
      <c r="C10" s="1"/>
      <c r="D10" s="104"/>
      <c r="E10" s="10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4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4"/>
      <c r="C11" s="1"/>
      <c r="D11" s="104"/>
      <c r="E11" s="10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4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4"/>
      <c r="C12" s="1"/>
      <c r="D12" s="104"/>
      <c r="E12" s="10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4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4"/>
      <c r="C13" s="1"/>
      <c r="D13" s="104"/>
      <c r="E13" s="10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4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4"/>
      <c r="C14" s="1"/>
      <c r="D14" s="104"/>
      <c r="E14" s="10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4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4"/>
      <c r="C15" s="1"/>
      <c r="D15" s="104"/>
      <c r="E15" s="10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4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4"/>
      <c r="C16" s="1"/>
      <c r="D16" s="104"/>
      <c r="E16" s="10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4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4"/>
      <c r="C17" s="1"/>
      <c r="D17" s="104"/>
      <c r="E17" s="10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4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4"/>
      <c r="C18" s="1"/>
      <c r="D18" s="104"/>
      <c r="E18" s="10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4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4"/>
      <c r="C19" s="1"/>
      <c r="D19" s="104"/>
      <c r="E19" s="10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4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4"/>
      <c r="C20" s="1"/>
      <c r="D20" s="104"/>
      <c r="E20" s="10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4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4"/>
      <c r="C21" s="1"/>
      <c r="D21" s="104"/>
      <c r="E21" s="10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4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4"/>
      <c r="C22" s="1"/>
      <c r="D22" s="104"/>
      <c r="E22" s="10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4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4"/>
      <c r="C23" s="1"/>
      <c r="D23" s="104"/>
      <c r="E23" s="10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4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4"/>
      <c r="C24" s="1"/>
      <c r="D24" s="104"/>
      <c r="E24" s="10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4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4"/>
      <c r="C25" s="1"/>
      <c r="D25" s="104"/>
      <c r="E25" s="10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4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4"/>
      <c r="C26" s="1"/>
      <c r="D26" s="104"/>
      <c r="E26" s="10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4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4"/>
      <c r="C27" s="1"/>
      <c r="D27" s="104"/>
      <c r="E27" s="10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4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4"/>
      <c r="C28" s="1"/>
      <c r="D28" s="104"/>
      <c r="E28" s="10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4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4"/>
      <c r="C29" s="1"/>
      <c r="D29" s="104"/>
      <c r="E29" s="10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4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4"/>
      <c r="C30" s="1"/>
      <c r="D30" s="104"/>
      <c r="E30" s="10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4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4"/>
      <c r="C31" s="1"/>
      <c r="D31" s="104"/>
      <c r="E31" s="10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4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4"/>
      <c r="C32" s="1"/>
      <c r="D32" s="104"/>
      <c r="E32" s="10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4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4"/>
      <c r="C33" s="1"/>
      <c r="D33" s="104"/>
      <c r="E33" s="10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4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4"/>
      <c r="C34" s="1"/>
      <c r="D34" s="104"/>
      <c r="E34" s="10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4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2019-01-27T23:38:09Z</dcterms:modified>
</cp:coreProperties>
</file>