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0" i="2" l="1"/>
  <c r="O20" i="2"/>
  <c r="N20" i="2"/>
  <c r="M20" i="2"/>
  <c r="I20" i="2"/>
  <c r="H20" i="2"/>
  <c r="G20" i="2"/>
  <c r="O7" i="1" l="1"/>
  <c r="O4" i="1"/>
  <c r="O18" i="1" s="1"/>
  <c r="P11" i="2"/>
  <c r="O11" i="2"/>
  <c r="M11" i="2"/>
  <c r="I11" i="2"/>
  <c r="G11" i="2"/>
  <c r="T16" i="1"/>
  <c r="T15" i="1"/>
  <c r="T14" i="1"/>
  <c r="T13" i="1"/>
  <c r="T12" i="1"/>
  <c r="T11" i="1"/>
  <c r="T10" i="1"/>
  <c r="O17" i="1"/>
  <c r="O16" i="1"/>
  <c r="O15" i="1"/>
  <c r="O14" i="1"/>
  <c r="O13" i="1"/>
  <c r="O12" i="1"/>
  <c r="M15" i="1"/>
  <c r="M14" i="1"/>
  <c r="M13" i="1"/>
  <c r="M11" i="1"/>
  <c r="M10" i="1"/>
  <c r="M9" i="1"/>
  <c r="M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L18" i="1"/>
  <c r="K18" i="1"/>
  <c r="J18" i="1"/>
  <c r="I18" i="1"/>
  <c r="I22" i="1" s="1"/>
  <c r="H18" i="1"/>
  <c r="H22" i="1" s="1"/>
  <c r="G18" i="1"/>
  <c r="G22" i="1" s="1"/>
  <c r="F18" i="1"/>
  <c r="F22" i="1"/>
  <c r="E18" i="1"/>
  <c r="E22" i="1"/>
  <c r="E25" i="1" s="1"/>
  <c r="F25" i="1"/>
  <c r="D19" i="1" l="1"/>
  <c r="K25" i="1"/>
  <c r="L22" i="1"/>
  <c r="H25" i="1"/>
  <c r="L25" i="1" s="1"/>
  <c r="G25" i="1"/>
  <c r="K22" i="1"/>
  <c r="I25" i="1"/>
  <c r="M25" i="1" s="1"/>
  <c r="M22" i="1"/>
  <c r="N18" i="1"/>
  <c r="N22" i="1" s="1"/>
  <c r="O22" i="1"/>
  <c r="O25" i="1" s="1"/>
</calcChain>
</file>

<file path=xl/sharedStrings.xml><?xml version="1.0" encoding="utf-8"?>
<sst xmlns="http://schemas.openxmlformats.org/spreadsheetml/2006/main" count="286" uniqueCount="154">
  <si>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</si>
  <si>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</si>
  <si>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</si>
  <si>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</si>
  <si>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</si>
  <si>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</si>
  <si>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</si>
  <si>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</si>
  <si>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</si>
  <si>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</si>
  <si>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</si>
  <si>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</si>
  <si>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</si>
  <si>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</si>
  <si>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</si>
  <si>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</si>
  <si>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</si>
  <si>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</si>
  <si>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</si>
  <si>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</si>
  <si>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</si>
  <si>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</si>
  <si>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</si>
  <si>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</si>
  <si>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</si>
  <si>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</si>
  <si>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</si>
  <si>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</si>
  <si>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</si>
  <si>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</si>
  <si>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</si>
  <si>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</si>
  <si>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</si>
  <si>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</si>
  <si>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</si>
  <si>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</si>
  <si>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</si>
  <si>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</si>
  <si>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Ulla Räsänen</t>
  </si>
  <si>
    <t>4.</t>
  </si>
  <si>
    <t>ViU</t>
  </si>
  <si>
    <t>----</t>
  </si>
  <si>
    <t>2.</t>
  </si>
  <si>
    <t>loppuottelut</t>
  </si>
  <si>
    <t>3.</t>
  </si>
  <si>
    <t>play off</t>
  </si>
  <si>
    <t>1.</t>
  </si>
  <si>
    <t>6.</t>
  </si>
  <si>
    <t>puolivälierät</t>
  </si>
  <si>
    <t>23.7.1960</t>
  </si>
  <si>
    <t>ViU = Viinijärven Urheilijat  (1914)</t>
  </si>
  <si>
    <t>suomensarja</t>
  </si>
  <si>
    <t>10.</t>
  </si>
  <si>
    <t>09.05. 1982  ViU - Roihu  1-9</t>
  </si>
  <si>
    <t xml:space="preserve">  21 v   9 kk 16 pv</t>
  </si>
  <si>
    <t>L+T</t>
  </si>
  <si>
    <t>3.  ottelu</t>
  </si>
  <si>
    <t>19.05. 1982  ViU - Kiri  9-11</t>
  </si>
  <si>
    <t>10.  ottelu</t>
  </si>
  <si>
    <t>10.07. 1982  Tahko - ViU  21-7</t>
  </si>
  <si>
    <t xml:space="preserve">  21 v   9 kk 26 pv</t>
  </si>
  <si>
    <t xml:space="preserve">  21 v 11 kk 17 pv</t>
  </si>
  <si>
    <t>8.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</si>
  <si>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</si>
  <si>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</si>
  <si>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</si>
  <si>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</si>
  <si>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</si>
  <si>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</si>
  <si>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</si>
  <si>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</si>
  <si>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</si>
  <si>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</si>
  <si>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</si>
  <si>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</si>
  <si>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</si>
  <si>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24.08. 1986  Stadion, Helsinki</t>
  </si>
  <si>
    <t xml:space="preserve">  0-1</t>
  </si>
  <si>
    <t>Ali Lindström</t>
  </si>
  <si>
    <t>8000</t>
  </si>
  <si>
    <t>Ikä ensimmäisessä ottelussa</t>
  </si>
  <si>
    <t>2k</t>
  </si>
  <si>
    <t>08.08. 1987  Stadion, Helsinki</t>
  </si>
  <si>
    <t xml:space="preserve">  3-2</t>
  </si>
  <si>
    <t>3k</t>
  </si>
  <si>
    <t>Heikki Kauppinen</t>
  </si>
  <si>
    <t>4870</t>
  </si>
  <si>
    <t>22.07. 1989  Viinijärvi</t>
  </si>
  <si>
    <t xml:space="preserve">  8-5</t>
  </si>
  <si>
    <t>A</t>
  </si>
  <si>
    <t>Jouni Vatanen</t>
  </si>
  <si>
    <t>2076</t>
  </si>
  <si>
    <t>12.08. 1990  Ulvila</t>
  </si>
  <si>
    <t>10-1</t>
  </si>
  <si>
    <t>2783</t>
  </si>
  <si>
    <t>27.06. 1992  Vihti</t>
  </si>
  <si>
    <t xml:space="preserve"> 9-10</t>
  </si>
  <si>
    <t>Jari Haapanen</t>
  </si>
  <si>
    <t>2430</t>
  </si>
  <si>
    <t>24.07. 1993  Sotkamo</t>
  </si>
  <si>
    <t>15-21</t>
  </si>
  <si>
    <t>Markku Kiiski</t>
  </si>
  <si>
    <t>3799</t>
  </si>
  <si>
    <t>23.07. 1994  Loimaa</t>
  </si>
  <si>
    <t>2-0  (4-2, 3-0)</t>
  </si>
  <si>
    <t>4141</t>
  </si>
  <si>
    <t>26 v  1 kk  1 pv</t>
  </si>
  <si>
    <t>jok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</si>
  <si>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</si>
  <si>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</si>
  <si>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</si>
  <si>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</si>
  <si>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</si>
  <si>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</si>
  <si>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Lehdistö</t>
  </si>
  <si>
    <t>29.06. 1986  Viinijärvi</t>
  </si>
  <si>
    <t xml:space="preserve">  4-3</t>
  </si>
  <si>
    <t>III p</t>
  </si>
  <si>
    <t xml:space="preserve">Kosti Parviainen </t>
  </si>
  <si>
    <t>16.06. 1990  Ikaalinen</t>
  </si>
  <si>
    <t xml:space="preserve">  1-2</t>
  </si>
  <si>
    <t xml:space="preserve">Petri Kaijansinkko </t>
  </si>
  <si>
    <t>08.06. 1991  Vihti</t>
  </si>
  <si>
    <t>12-1</t>
  </si>
  <si>
    <t xml:space="preserve">Jari Haapanen </t>
  </si>
  <si>
    <t>28.06. 1987  Joutsa</t>
  </si>
  <si>
    <t xml:space="preserve">  5-2</t>
  </si>
  <si>
    <t>25 v  11 kk  6 pv</t>
  </si>
  <si>
    <t>Cup</t>
  </si>
  <si>
    <t xml:space="preserve">Lyöty </t>
  </si>
  <si>
    <t xml:space="preserve">Tuotu </t>
  </si>
  <si>
    <t>2/2</t>
  </si>
  <si>
    <t>0/1</t>
  </si>
  <si>
    <t>2/5</t>
  </si>
  <si>
    <t>0/3</t>
  </si>
  <si>
    <t>1/1</t>
  </si>
  <si>
    <t>5/9</t>
  </si>
  <si>
    <t>1/2</t>
  </si>
  <si>
    <t>0/2</t>
  </si>
  <si>
    <t>5/6</t>
  </si>
  <si>
    <t>3/3</t>
  </si>
  <si>
    <t>3/7</t>
  </si>
  <si>
    <t>1/4</t>
  </si>
  <si>
    <t>5/8</t>
  </si>
  <si>
    <t>2/3</t>
  </si>
  <si>
    <t>3/4</t>
  </si>
  <si>
    <t>2/6</t>
  </si>
  <si>
    <t>16/30</t>
  </si>
  <si>
    <t>6/8</t>
  </si>
  <si>
    <t>4/8</t>
  </si>
  <si>
    <t>2/7</t>
  </si>
  <si>
    <t>4/7</t>
  </si>
  <si>
    <t>0/4</t>
  </si>
  <si>
    <t>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</si>
</sst>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/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9" borderId="1" xfId="0" applyFont="1" applyFill="1" applyBorder="1"/>
    <xf numFmtId="0" fontId="2" fillId="2" borderId="11" xfId="0" applyFont="1" applyFill="1" applyBorder="1"/>
    <xf numFmtId="0" fontId="8" fillId="9" borderId="1" xfId="0" applyFont="1" applyFill="1" applyBorder="1" applyAlignment="1">
      <alignment vertical="top"/>
    </xf>
    <xf numFmtId="0" fontId="5" fillId="0" borderId="0" xfId="0" applyFont="1" applyFill="1"/>
    <xf numFmtId="0" fontId="2" fillId="11" borderId="3" xfId="0" applyFont="1" applyFill="1" applyBorder="1" applyAlignment="1">
      <alignment horizontal="left"/>
    </xf>
    <xf numFmtId="49" fontId="2" fillId="11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1" fontId="2" fillId="0" borderId="4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left"/>
    </xf>
    <xf numFmtId="49" fontId="2" fillId="11" borderId="1" xfId="0" applyNumberFormat="1" applyFont="1" applyFill="1" applyBorder="1" applyAlignment="1">
      <alignment horizontal="left"/>
    </xf>
    <xf numFmtId="0" fontId="2" fillId="11" borderId="3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1" xfId="0" applyNumberFormat="1" applyFont="1" applyFill="1" applyBorder="1" applyAlignment="1">
      <alignment horizontal="center"/>
    </xf>
    <xf numFmtId="1" fontId="2" fillId="11" borderId="3" xfId="0" applyNumberFormat="1" applyFont="1" applyFill="1" applyBorder="1" applyAlignment="1">
      <alignment horizontal="center"/>
    </xf>
    <xf numFmtId="49" fontId="2" fillId="11" borderId="4" xfId="0" applyNumberFormat="1" applyFont="1" applyFill="1" applyBorder="1" applyAlignment="1">
      <alignment horizontal="center"/>
    </xf>
    <xf numFmtId="165" fontId="2" fillId="11" borderId="2" xfId="1" applyNumberFormat="1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8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18" width="5.7109375" style="88" customWidth="1"/>
    <col min="19" max="19" width="5.7109375" style="87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78" t="s">
        <v>38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86"/>
      <c r="Q1" s="86"/>
      <c r="R1" s="8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27</v>
      </c>
      <c r="AF2" s="15"/>
      <c r="AG2" s="15"/>
      <c r="AH2" s="21"/>
      <c r="AI2" s="15"/>
      <c r="AJ2" s="16"/>
      <c r="AK2" s="14" t="s">
        <v>28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55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128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1982</v>
      </c>
      <c r="C4" s="27" t="s">
        <v>52</v>
      </c>
      <c r="D4" s="41" t="s">
        <v>40</v>
      </c>
      <c r="E4" s="27">
        <v>18</v>
      </c>
      <c r="F4" s="27">
        <v>0</v>
      </c>
      <c r="G4" s="27">
        <v>8</v>
      </c>
      <c r="H4" s="27">
        <v>14</v>
      </c>
      <c r="I4" s="27">
        <v>64</v>
      </c>
      <c r="J4" s="27">
        <v>22</v>
      </c>
      <c r="K4" s="27">
        <v>20</v>
      </c>
      <c r="L4" s="27">
        <v>14</v>
      </c>
      <c r="M4" s="27">
        <v>8</v>
      </c>
      <c r="N4" s="80">
        <v>0.60377358490566035</v>
      </c>
      <c r="O4" s="25">
        <f t="shared" ref="O4" si="0">PRODUCT(I4/N4)</f>
        <v>106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2">
        <v>1983</v>
      </c>
      <c r="C5" s="82"/>
      <c r="D5" s="83" t="s">
        <v>40</v>
      </c>
      <c r="E5" s="82"/>
      <c r="F5" s="85" t="s">
        <v>51</v>
      </c>
      <c r="G5" s="82"/>
      <c r="H5" s="82"/>
      <c r="I5" s="82"/>
      <c r="J5" s="82"/>
      <c r="K5" s="82"/>
      <c r="L5" s="82"/>
      <c r="M5" s="82"/>
      <c r="N5" s="84"/>
      <c r="O5" s="25">
        <v>0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82">
        <v>1984</v>
      </c>
      <c r="C6" s="82"/>
      <c r="D6" s="83" t="s">
        <v>40</v>
      </c>
      <c r="E6" s="82"/>
      <c r="F6" s="85" t="s">
        <v>51</v>
      </c>
      <c r="G6" s="82"/>
      <c r="H6" s="82"/>
      <c r="I6" s="82"/>
      <c r="J6" s="82"/>
      <c r="K6" s="82"/>
      <c r="L6" s="82"/>
      <c r="M6" s="82"/>
      <c r="N6" s="84"/>
      <c r="O6" s="25">
        <v>0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1985</v>
      </c>
      <c r="C7" s="27" t="s">
        <v>39</v>
      </c>
      <c r="D7" s="41" t="s">
        <v>40</v>
      </c>
      <c r="E7" s="27">
        <v>18</v>
      </c>
      <c r="F7" s="27">
        <v>0</v>
      </c>
      <c r="G7" s="27">
        <v>12</v>
      </c>
      <c r="H7" s="27">
        <v>16</v>
      </c>
      <c r="I7" s="27">
        <v>52</v>
      </c>
      <c r="J7" s="27">
        <v>14</v>
      </c>
      <c r="K7" s="27">
        <v>12</v>
      </c>
      <c r="L7" s="27">
        <v>14</v>
      </c>
      <c r="M7" s="27">
        <v>12</v>
      </c>
      <c r="N7" s="80">
        <v>0.5</v>
      </c>
      <c r="O7" s="25">
        <f t="shared" ref="O7" si="1">PRODUCT(I7/N7)</f>
        <v>104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1986</v>
      </c>
      <c r="C8" s="27" t="s">
        <v>39</v>
      </c>
      <c r="D8" s="41" t="s">
        <v>40</v>
      </c>
      <c r="E8" s="27">
        <v>18</v>
      </c>
      <c r="F8" s="27">
        <v>0</v>
      </c>
      <c r="G8" s="27">
        <v>9</v>
      </c>
      <c r="H8" s="27">
        <v>29</v>
      </c>
      <c r="I8" s="27">
        <v>77</v>
      </c>
      <c r="J8" s="27">
        <v>33</v>
      </c>
      <c r="K8" s="27">
        <v>20</v>
      </c>
      <c r="L8" s="27">
        <v>15</v>
      </c>
      <c r="M8" s="27">
        <v>9</v>
      </c>
      <c r="N8" s="79" t="s">
        <v>41</v>
      </c>
      <c r="O8" s="25">
        <v>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>
        <v>1</v>
      </c>
      <c r="AF8" s="27">
        <v>1</v>
      </c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1987</v>
      </c>
      <c r="C9" s="27" t="s">
        <v>42</v>
      </c>
      <c r="D9" s="41" t="s">
        <v>40</v>
      </c>
      <c r="E9" s="27">
        <v>18</v>
      </c>
      <c r="F9" s="27">
        <v>1</v>
      </c>
      <c r="G9" s="27">
        <v>3</v>
      </c>
      <c r="H9" s="27">
        <v>23</v>
      </c>
      <c r="I9" s="27">
        <v>64</v>
      </c>
      <c r="J9" s="27">
        <v>29</v>
      </c>
      <c r="K9" s="27">
        <v>18</v>
      </c>
      <c r="L9" s="27">
        <v>13</v>
      </c>
      <c r="M9" s="27">
        <f>PRODUCT(F9+G9)</f>
        <v>4</v>
      </c>
      <c r="N9" s="79" t="s">
        <v>41</v>
      </c>
      <c r="O9" s="25">
        <v>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>
        <v>1</v>
      </c>
      <c r="AG9" s="27"/>
      <c r="AH9" s="27"/>
      <c r="AI9" s="27">
        <v>1</v>
      </c>
      <c r="AJ9" s="27"/>
      <c r="AK9" s="14" t="s">
        <v>43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1988</v>
      </c>
      <c r="C10" s="27" t="s">
        <v>44</v>
      </c>
      <c r="D10" s="41" t="s">
        <v>40</v>
      </c>
      <c r="E10" s="27">
        <v>18</v>
      </c>
      <c r="F10" s="27">
        <v>1</v>
      </c>
      <c r="G10" s="27">
        <v>7</v>
      </c>
      <c r="H10" s="27">
        <v>26</v>
      </c>
      <c r="I10" s="27">
        <v>101</v>
      </c>
      <c r="J10" s="27">
        <v>32</v>
      </c>
      <c r="K10" s="27">
        <v>37</v>
      </c>
      <c r="L10" s="27">
        <v>24</v>
      </c>
      <c r="M10" s="27">
        <f>PRODUCT(F10+G10)</f>
        <v>8</v>
      </c>
      <c r="N10" s="79" t="s">
        <v>41</v>
      </c>
      <c r="O10" s="25">
        <v>0</v>
      </c>
      <c r="P10" s="19"/>
      <c r="Q10" s="19"/>
      <c r="R10" s="19"/>
      <c r="S10" s="19"/>
      <c r="T10" s="25" t="e">
        <f t="shared" ref="T10:T16" si="2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>
        <v>1</v>
      </c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1989</v>
      </c>
      <c r="C11" s="27" t="s">
        <v>42</v>
      </c>
      <c r="D11" s="41" t="s">
        <v>40</v>
      </c>
      <c r="E11" s="27">
        <v>18</v>
      </c>
      <c r="F11" s="27">
        <v>0</v>
      </c>
      <c r="G11" s="27">
        <v>24</v>
      </c>
      <c r="H11" s="27">
        <v>38</v>
      </c>
      <c r="I11" s="27">
        <v>108</v>
      </c>
      <c r="J11" s="27">
        <v>36</v>
      </c>
      <c r="K11" s="27">
        <v>21</v>
      </c>
      <c r="L11" s="27">
        <v>27</v>
      </c>
      <c r="M11" s="27">
        <f>PRODUCT(F11+G11)</f>
        <v>24</v>
      </c>
      <c r="N11" s="79" t="s">
        <v>41</v>
      </c>
      <c r="O11" s="25">
        <v>0</v>
      </c>
      <c r="P11" s="19"/>
      <c r="Q11" s="19" t="s">
        <v>62</v>
      </c>
      <c r="R11" s="19" t="s">
        <v>62</v>
      </c>
      <c r="S11" s="19"/>
      <c r="T11" s="25" t="e">
        <f t="shared" si="2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>
        <v>1</v>
      </c>
      <c r="AH11" s="27"/>
      <c r="AI11" s="27">
        <v>1</v>
      </c>
      <c r="AJ11" s="27"/>
      <c r="AK11" s="14" t="s">
        <v>45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1990</v>
      </c>
      <c r="C12" s="27" t="s">
        <v>46</v>
      </c>
      <c r="D12" s="41" t="s">
        <v>40</v>
      </c>
      <c r="E12" s="27">
        <v>21</v>
      </c>
      <c r="F12" s="27">
        <v>1</v>
      </c>
      <c r="G12" s="27">
        <v>18</v>
      </c>
      <c r="H12" s="27">
        <v>35</v>
      </c>
      <c r="I12" s="27">
        <v>136</v>
      </c>
      <c r="J12" s="27">
        <v>51</v>
      </c>
      <c r="K12" s="27">
        <v>35</v>
      </c>
      <c r="L12" s="27">
        <v>31</v>
      </c>
      <c r="M12" s="27">
        <v>19</v>
      </c>
      <c r="N12" s="80">
        <v>0.68899999999999995</v>
      </c>
      <c r="O12" s="25">
        <f t="shared" ref="O12:O17" si="3">PRODUCT(I12/N12)</f>
        <v>197.38751814223514</v>
      </c>
      <c r="P12" s="19"/>
      <c r="Q12" s="19"/>
      <c r="R12" s="19"/>
      <c r="S12" s="19"/>
      <c r="T12" s="25" t="e">
        <f t="shared" si="2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>
        <v>1</v>
      </c>
      <c r="AG12" s="27">
        <v>1</v>
      </c>
      <c r="AH12" s="27">
        <v>1</v>
      </c>
      <c r="AI12" s="27"/>
      <c r="AJ12" s="27"/>
      <c r="AK12" s="14" t="s">
        <v>45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1991</v>
      </c>
      <c r="C13" s="27" t="s">
        <v>42</v>
      </c>
      <c r="D13" s="41" t="s">
        <v>40</v>
      </c>
      <c r="E13" s="27">
        <v>21</v>
      </c>
      <c r="F13" s="27">
        <v>1</v>
      </c>
      <c r="G13" s="27">
        <v>14</v>
      </c>
      <c r="H13" s="27">
        <v>43</v>
      </c>
      <c r="I13" s="27">
        <v>107</v>
      </c>
      <c r="J13" s="27">
        <v>34</v>
      </c>
      <c r="K13" s="27">
        <v>33</v>
      </c>
      <c r="L13" s="27">
        <v>25</v>
      </c>
      <c r="M13" s="27">
        <f>SUM(F13+G13)</f>
        <v>15</v>
      </c>
      <c r="N13" s="80">
        <v>0.59099999999999997</v>
      </c>
      <c r="O13" s="25">
        <f t="shared" si="3"/>
        <v>181.04906937394247</v>
      </c>
      <c r="P13" s="19"/>
      <c r="Q13" s="19"/>
      <c r="R13" s="19"/>
      <c r="S13" s="19"/>
      <c r="T13" s="25" t="e">
        <f t="shared" si="2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>
        <v>1</v>
      </c>
      <c r="AG13" s="27">
        <v>1</v>
      </c>
      <c r="AH13" s="27"/>
      <c r="AI13" s="27">
        <v>1</v>
      </c>
      <c r="AJ13" s="27"/>
      <c r="AK13" s="14" t="s">
        <v>45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1992</v>
      </c>
      <c r="C14" s="27" t="s">
        <v>44</v>
      </c>
      <c r="D14" s="41" t="s">
        <v>40</v>
      </c>
      <c r="E14" s="27">
        <v>22</v>
      </c>
      <c r="F14" s="27">
        <v>3</v>
      </c>
      <c r="G14" s="27">
        <v>8</v>
      </c>
      <c r="H14" s="27">
        <v>54</v>
      </c>
      <c r="I14" s="27">
        <v>134</v>
      </c>
      <c r="J14" s="27">
        <v>74</v>
      </c>
      <c r="K14" s="27">
        <v>29</v>
      </c>
      <c r="L14" s="27">
        <v>20</v>
      </c>
      <c r="M14" s="27">
        <f>SUM(F14+G14)</f>
        <v>11</v>
      </c>
      <c r="N14" s="80">
        <v>0.70199999999999996</v>
      </c>
      <c r="O14" s="25">
        <f t="shared" si="3"/>
        <v>190.88319088319091</v>
      </c>
      <c r="P14" s="19"/>
      <c r="Q14" s="19" t="s">
        <v>39</v>
      </c>
      <c r="R14" s="19"/>
      <c r="S14" s="19"/>
      <c r="T14" s="25" t="e">
        <f t="shared" si="2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>
        <v>1</v>
      </c>
      <c r="AF14" s="27"/>
      <c r="AG14" s="27">
        <v>1</v>
      </c>
      <c r="AH14" s="27"/>
      <c r="AI14" s="27"/>
      <c r="AJ14" s="27">
        <v>1</v>
      </c>
      <c r="AK14" s="14" t="s">
        <v>45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1993</v>
      </c>
      <c r="C15" s="27" t="s">
        <v>47</v>
      </c>
      <c r="D15" s="41" t="s">
        <v>40</v>
      </c>
      <c r="E15" s="27">
        <v>24</v>
      </c>
      <c r="F15" s="27">
        <v>0</v>
      </c>
      <c r="G15" s="27">
        <v>17</v>
      </c>
      <c r="H15" s="27">
        <v>35</v>
      </c>
      <c r="I15" s="27">
        <v>125</v>
      </c>
      <c r="J15" s="27">
        <v>57</v>
      </c>
      <c r="K15" s="27">
        <v>23</v>
      </c>
      <c r="L15" s="27">
        <v>28</v>
      </c>
      <c r="M15" s="27">
        <f>SUM(F15+G15)</f>
        <v>17</v>
      </c>
      <c r="N15" s="80">
        <v>0.56699999999999995</v>
      </c>
      <c r="O15" s="25">
        <f t="shared" si="3"/>
        <v>220.45855379188714</v>
      </c>
      <c r="P15" s="19"/>
      <c r="Q15" s="16"/>
      <c r="R15" s="19"/>
      <c r="S15" s="19"/>
      <c r="T15" s="25" t="e">
        <f t="shared" si="2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>
        <v>1</v>
      </c>
      <c r="AF15" s="27"/>
      <c r="AG15" s="27"/>
      <c r="AH15" s="27"/>
      <c r="AI15" s="27"/>
      <c r="AJ15" s="27"/>
      <c r="AK15" s="14" t="s">
        <v>45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1994</v>
      </c>
      <c r="C16" s="27" t="s">
        <v>47</v>
      </c>
      <c r="D16" s="41" t="s">
        <v>40</v>
      </c>
      <c r="E16" s="27">
        <v>24</v>
      </c>
      <c r="F16" s="27">
        <v>1</v>
      </c>
      <c r="G16" s="27">
        <v>9</v>
      </c>
      <c r="H16" s="27">
        <v>22</v>
      </c>
      <c r="I16" s="27">
        <v>131</v>
      </c>
      <c r="J16" s="27">
        <v>53</v>
      </c>
      <c r="K16" s="27">
        <v>47</v>
      </c>
      <c r="L16" s="27">
        <v>21</v>
      </c>
      <c r="M16" s="27">
        <v>10</v>
      </c>
      <c r="N16" s="30">
        <v>0.68200000000000005</v>
      </c>
      <c r="O16" s="25">
        <f t="shared" si="3"/>
        <v>192.08211143695013</v>
      </c>
      <c r="P16" s="19"/>
      <c r="Q16" s="16"/>
      <c r="R16" s="19"/>
      <c r="S16" s="19" t="s">
        <v>62</v>
      </c>
      <c r="T16" s="25" t="e">
        <f t="shared" si="2"/>
        <v>#VALUE!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>
        <v>1</v>
      </c>
      <c r="AF16" s="27"/>
      <c r="AG16" s="27"/>
      <c r="AH16" s="27"/>
      <c r="AI16" s="27"/>
      <c r="AJ16" s="27"/>
      <c r="AK16" s="14" t="s">
        <v>48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1995</v>
      </c>
      <c r="C17" s="27" t="s">
        <v>47</v>
      </c>
      <c r="D17" s="41" t="s">
        <v>40</v>
      </c>
      <c r="E17" s="27">
        <v>21</v>
      </c>
      <c r="F17" s="27">
        <v>2</v>
      </c>
      <c r="G17" s="27">
        <v>9</v>
      </c>
      <c r="H17" s="27">
        <v>31</v>
      </c>
      <c r="I17" s="27">
        <v>114</v>
      </c>
      <c r="J17" s="27">
        <v>28</v>
      </c>
      <c r="K17" s="27">
        <v>49</v>
      </c>
      <c r="L17" s="27">
        <v>26</v>
      </c>
      <c r="M17" s="27">
        <v>11</v>
      </c>
      <c r="N17" s="30">
        <v>0.66300000000000003</v>
      </c>
      <c r="O17" s="25">
        <f t="shared" si="3"/>
        <v>171.94570135746605</v>
      </c>
      <c r="P17" s="19"/>
      <c r="Q17" s="16"/>
      <c r="R17" s="19"/>
      <c r="S17" s="19"/>
      <c r="T17" s="1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14" t="s">
        <v>45</v>
      </c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7" t="s">
        <v>9</v>
      </c>
      <c r="C18" s="18"/>
      <c r="D18" s="16"/>
      <c r="E18" s="19">
        <f t="shared" ref="E18:M18" si="4">SUM(E4:E17)</f>
        <v>241</v>
      </c>
      <c r="F18" s="19">
        <f t="shared" si="4"/>
        <v>10</v>
      </c>
      <c r="G18" s="98">
        <f t="shared" si="4"/>
        <v>138</v>
      </c>
      <c r="H18" s="19">
        <f t="shared" si="4"/>
        <v>366</v>
      </c>
      <c r="I18" s="19">
        <f t="shared" si="4"/>
        <v>1213</v>
      </c>
      <c r="J18" s="19">
        <f t="shared" si="4"/>
        <v>463</v>
      </c>
      <c r="K18" s="19">
        <f t="shared" si="4"/>
        <v>344</v>
      </c>
      <c r="L18" s="19">
        <f t="shared" si="4"/>
        <v>258</v>
      </c>
      <c r="M18" s="19">
        <f t="shared" si="4"/>
        <v>148</v>
      </c>
      <c r="N18" s="31">
        <f>PRODUCT(861/O18)</f>
        <v>0.63132139649440111</v>
      </c>
      <c r="O18" s="32">
        <f>SUM(O4:O17)</f>
        <v>1363.8061449856718</v>
      </c>
      <c r="P18" s="19"/>
      <c r="Q18" s="16"/>
      <c r="R18" s="19"/>
      <c r="S18" s="19"/>
      <c r="T18" s="1"/>
      <c r="U18" s="19">
        <f t="shared" ref="U18:AJ18" si="5">SUM(U4:U17)</f>
        <v>0</v>
      </c>
      <c r="V18" s="19">
        <f t="shared" si="5"/>
        <v>0</v>
      </c>
      <c r="W18" s="19">
        <f t="shared" si="5"/>
        <v>0</v>
      </c>
      <c r="X18" s="19">
        <f t="shared" si="5"/>
        <v>0</v>
      </c>
      <c r="Y18" s="19">
        <f t="shared" si="5"/>
        <v>0</v>
      </c>
      <c r="Z18" s="19">
        <f t="shared" si="5"/>
        <v>0</v>
      </c>
      <c r="AA18" s="19">
        <f t="shared" si="5"/>
        <v>0</v>
      </c>
      <c r="AB18" s="19">
        <f t="shared" si="5"/>
        <v>0</v>
      </c>
      <c r="AC18" s="19">
        <f t="shared" si="5"/>
        <v>0</v>
      </c>
      <c r="AD18" s="19">
        <f t="shared" si="5"/>
        <v>0</v>
      </c>
      <c r="AE18" s="19">
        <f t="shared" si="5"/>
        <v>7</v>
      </c>
      <c r="AF18" s="19">
        <f t="shared" si="5"/>
        <v>4</v>
      </c>
      <c r="AG18" s="19">
        <f t="shared" si="5"/>
        <v>4</v>
      </c>
      <c r="AH18" s="19">
        <f t="shared" si="5"/>
        <v>1</v>
      </c>
      <c r="AI18" s="19">
        <f t="shared" si="5"/>
        <v>3</v>
      </c>
      <c r="AJ18" s="19">
        <f t="shared" si="5"/>
        <v>2</v>
      </c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9" t="s">
        <v>2</v>
      </c>
      <c r="C19" s="33"/>
      <c r="D19" s="34">
        <f>SUM(F18:H18)+((I18-F18-G18)/3)+(E18/3)+(AE18*25)+(AF18*25)+(AG18*15)+(AH18*25)+(AI18*20)+(AJ18*15)</f>
        <v>1399.3333333333335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6"/>
      <c r="AE19" s="1"/>
      <c r="AF19" s="1"/>
      <c r="AG19" s="1"/>
      <c r="AH19" s="1"/>
      <c r="AI19" s="36"/>
      <c r="AJ19" s="1"/>
      <c r="AK19" s="1"/>
      <c r="AL19" s="24"/>
      <c r="AM19" s="9"/>
      <c r="AN19" s="9"/>
      <c r="AO19" s="9"/>
      <c r="AP19" s="9"/>
      <c r="AQ19" s="9"/>
    </row>
    <row r="20" spans="1:43" s="10" customFormat="1" ht="15" customHeight="1" x14ac:dyDescent="0.25">
      <c r="A20" s="1"/>
      <c r="B20" s="1"/>
      <c r="C20" s="1"/>
      <c r="D20" s="25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23" t="s">
        <v>16</v>
      </c>
      <c r="C21" s="40"/>
      <c r="D21" s="40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24</v>
      </c>
      <c r="L21" s="19" t="s">
        <v>25</v>
      </c>
      <c r="M21" s="19" t="s">
        <v>26</v>
      </c>
      <c r="N21" s="31" t="s">
        <v>35</v>
      </c>
      <c r="O21" s="25"/>
      <c r="P21" s="41" t="s">
        <v>32</v>
      </c>
      <c r="Q21" s="13"/>
      <c r="R21" s="13"/>
      <c r="S21" s="13"/>
      <c r="T21" s="42"/>
      <c r="U21" s="42"/>
      <c r="V21" s="42"/>
      <c r="W21" s="42"/>
      <c r="X21" s="42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43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1" t="s">
        <v>17</v>
      </c>
      <c r="C22" s="13"/>
      <c r="D22" s="44"/>
      <c r="E22" s="27">
        <f>PRODUCT(E18)</f>
        <v>241</v>
      </c>
      <c r="F22" s="27">
        <f>PRODUCT(F18)</f>
        <v>10</v>
      </c>
      <c r="G22" s="27">
        <f>PRODUCT(G18)</f>
        <v>138</v>
      </c>
      <c r="H22" s="27">
        <f>PRODUCT(H18)</f>
        <v>366</v>
      </c>
      <c r="I22" s="27">
        <f>PRODUCT(I18)</f>
        <v>1213</v>
      </c>
      <c r="J22" s="1"/>
      <c r="K22" s="45">
        <f>PRODUCT((F22+G22)/E22)</f>
        <v>0.61410788381742742</v>
      </c>
      <c r="L22" s="45">
        <f>PRODUCT(H22/E22)</f>
        <v>1.5186721991701244</v>
      </c>
      <c r="M22" s="45">
        <f>PRODUCT(I22/E22)</f>
        <v>5.0331950207468878</v>
      </c>
      <c r="N22" s="30">
        <f>PRODUCT(N18)</f>
        <v>0.63132139649440111</v>
      </c>
      <c r="O22" s="25">
        <f>PRODUCT(O18)</f>
        <v>1363.8061449856718</v>
      </c>
      <c r="P22" s="46" t="s">
        <v>33</v>
      </c>
      <c r="Q22" s="47"/>
      <c r="R22" s="48" t="s">
        <v>53</v>
      </c>
      <c r="S22" s="48"/>
      <c r="T22" s="48"/>
      <c r="U22" s="48"/>
      <c r="V22" s="48"/>
      <c r="W22" s="48"/>
      <c r="X22" s="48"/>
      <c r="Y22" s="49" t="s">
        <v>36</v>
      </c>
      <c r="Z22" s="48"/>
      <c r="AA22" s="48" t="s">
        <v>54</v>
      </c>
      <c r="AB22" s="48"/>
      <c r="AC22" s="48"/>
      <c r="AD22" s="48"/>
      <c r="AE22" s="48"/>
      <c r="AF22" s="49"/>
      <c r="AG22" s="49"/>
      <c r="AH22" s="49"/>
      <c r="AI22" s="48"/>
      <c r="AJ22" s="49"/>
      <c r="AK22" s="50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1" t="s">
        <v>18</v>
      </c>
      <c r="C23" s="52"/>
      <c r="D23" s="53"/>
      <c r="E23" s="27"/>
      <c r="F23" s="27"/>
      <c r="G23" s="27"/>
      <c r="H23" s="27"/>
      <c r="I23" s="27"/>
      <c r="J23" s="1"/>
      <c r="K23" s="45"/>
      <c r="L23" s="45"/>
      <c r="M23" s="45"/>
      <c r="N23" s="30"/>
      <c r="O23" s="25"/>
      <c r="P23" s="54" t="s">
        <v>129</v>
      </c>
      <c r="Q23" s="55"/>
      <c r="R23" s="56" t="s">
        <v>57</v>
      </c>
      <c r="S23" s="56"/>
      <c r="T23" s="56"/>
      <c r="U23" s="56"/>
      <c r="V23" s="56"/>
      <c r="W23" s="56"/>
      <c r="X23" s="56"/>
      <c r="Y23" s="57" t="s">
        <v>56</v>
      </c>
      <c r="Z23" s="56"/>
      <c r="AA23" s="56" t="s">
        <v>60</v>
      </c>
      <c r="AB23" s="56"/>
      <c r="AC23" s="56"/>
      <c r="AD23" s="56"/>
      <c r="AE23" s="56"/>
      <c r="AF23" s="57"/>
      <c r="AG23" s="57"/>
      <c r="AH23" s="57"/>
      <c r="AI23" s="56"/>
      <c r="AJ23" s="57"/>
      <c r="AK23" s="58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9" t="s">
        <v>19</v>
      </c>
      <c r="C24" s="60"/>
      <c r="D24" s="61"/>
      <c r="E24" s="28"/>
      <c r="F24" s="28"/>
      <c r="G24" s="28"/>
      <c r="H24" s="28"/>
      <c r="I24" s="28"/>
      <c r="J24" s="1"/>
      <c r="K24" s="62"/>
      <c r="L24" s="62"/>
      <c r="M24" s="62"/>
      <c r="N24" s="63"/>
      <c r="O24" s="25"/>
      <c r="P24" s="54" t="s">
        <v>130</v>
      </c>
      <c r="Q24" s="55"/>
      <c r="R24" s="56" t="s">
        <v>59</v>
      </c>
      <c r="S24" s="56"/>
      <c r="T24" s="56"/>
      <c r="U24" s="56"/>
      <c r="V24" s="56"/>
      <c r="W24" s="56"/>
      <c r="X24" s="56"/>
      <c r="Y24" s="57" t="s">
        <v>58</v>
      </c>
      <c r="Z24" s="56"/>
      <c r="AA24" s="56" t="s">
        <v>61</v>
      </c>
      <c r="AB24" s="56"/>
      <c r="AC24" s="56"/>
      <c r="AD24" s="56"/>
      <c r="AE24" s="56"/>
      <c r="AF24" s="57"/>
      <c r="AG24" s="57"/>
      <c r="AH24" s="57"/>
      <c r="AI24" s="56"/>
      <c r="AJ24" s="57"/>
      <c r="AK24" s="58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64" t="s">
        <v>20</v>
      </c>
      <c r="C25" s="65"/>
      <c r="D25" s="66"/>
      <c r="E25" s="19">
        <f>SUM(E22:E24)</f>
        <v>241</v>
      </c>
      <c r="F25" s="19">
        <f>SUM(F22:F24)</f>
        <v>10</v>
      </c>
      <c r="G25" s="19">
        <f>SUM(G22:G24)</f>
        <v>138</v>
      </c>
      <c r="H25" s="19">
        <f>SUM(H22:H24)</f>
        <v>366</v>
      </c>
      <c r="I25" s="19">
        <f>SUM(I22:I24)</f>
        <v>1213</v>
      </c>
      <c r="J25" s="1"/>
      <c r="K25" s="67">
        <f>PRODUCT((F25+G25)/E25)</f>
        <v>0.61410788381742742</v>
      </c>
      <c r="L25" s="67">
        <f>PRODUCT(H25/E25)</f>
        <v>1.5186721991701244</v>
      </c>
      <c r="M25" s="67">
        <f>PRODUCT(I25/E25)</f>
        <v>5.0331950207468878</v>
      </c>
      <c r="N25" s="31"/>
      <c r="O25" s="25">
        <f>SUM(O22:O24)</f>
        <v>1363.8061449856718</v>
      </c>
      <c r="P25" s="68" t="s">
        <v>34</v>
      </c>
      <c r="Q25" s="69"/>
      <c r="R25" s="69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1"/>
      <c r="AK25" s="72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38"/>
      <c r="R26" s="1"/>
      <c r="S26" s="1"/>
      <c r="T26" s="25"/>
      <c r="U26" s="25"/>
      <c r="V26" s="73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 t="s">
        <v>37</v>
      </c>
      <c r="C27" s="1"/>
      <c r="D27" s="1" t="s">
        <v>50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8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35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75"/>
      <c r="AN39" s="75"/>
      <c r="AO39" s="75"/>
      <c r="AP39" s="75"/>
      <c r="AQ39" s="75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  <c r="AM40" s="75"/>
      <c r="AN40" s="75"/>
      <c r="AO40" s="75"/>
      <c r="AP40" s="75"/>
      <c r="AQ40" s="75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73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73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76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35"/>
      <c r="O44" s="25"/>
      <c r="P44" s="25"/>
      <c r="Q44" s="25"/>
      <c r="R44" s="25"/>
      <c r="S44" s="25"/>
      <c r="T44" s="25"/>
      <c r="U44" s="1"/>
      <c r="V44" s="38"/>
      <c r="W44" s="1"/>
      <c r="X44" s="25"/>
      <c r="Y44" s="25"/>
      <c r="Z44" s="25"/>
      <c r="AA44" s="25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</row>
    <row r="45" spans="1:43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73"/>
      <c r="AC45" s="25"/>
      <c r="AD45" s="25"/>
      <c r="AE45" s="25"/>
      <c r="AF45" s="25"/>
      <c r="AG45" s="25"/>
      <c r="AH45" s="25"/>
      <c r="AI45" s="25"/>
      <c r="AJ45" s="25"/>
      <c r="AK45" s="25"/>
      <c r="AL45" s="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1"/>
      <c r="Y50" s="25"/>
      <c r="Z50" s="25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P51" s="9"/>
      <c r="Q51" s="9"/>
      <c r="R51" s="9"/>
      <c r="S51" s="1"/>
      <c r="T51" s="25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="97" zoomScaleNormal="97" workbookViewId="0"/>
  </sheetViews>
  <sheetFormatPr defaultRowHeight="15" x14ac:dyDescent="0.25"/>
  <cols>
    <col min="1" max="1" width="0.7109375" style="128" customWidth="1"/>
    <col min="2" max="2" width="30" style="129" customWidth="1"/>
    <col min="3" max="3" width="17.5703125" style="87" customWidth="1"/>
    <col min="4" max="4" width="10.5703125" style="130" customWidth="1"/>
    <col min="5" max="5" width="10.28515625" style="130" customWidth="1"/>
    <col min="6" max="6" width="0.7109375" style="37" customWidth="1"/>
    <col min="7" max="11" width="4.7109375" style="87" customWidth="1"/>
    <col min="12" max="12" width="6.28515625" style="87" customWidth="1"/>
    <col min="13" max="16" width="4.7109375" style="87" customWidth="1"/>
    <col min="17" max="21" width="6.7109375" style="181" customWidth="1"/>
    <col min="22" max="22" width="11" style="87" customWidth="1"/>
    <col min="23" max="23" width="24.140625" style="130" customWidth="1"/>
    <col min="24" max="24" width="9.42578125" style="87" customWidth="1"/>
    <col min="25" max="30" width="9.140625" style="13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33" t="s">
        <v>109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72"/>
      <c r="R1" s="172"/>
      <c r="S1" s="172"/>
      <c r="T1" s="172"/>
      <c r="U1" s="172"/>
      <c r="V1" s="89"/>
      <c r="W1" s="90"/>
      <c r="X1" s="91"/>
      <c r="Y1" s="92"/>
      <c r="Z1" s="92"/>
      <c r="AA1" s="92"/>
      <c r="AB1" s="92"/>
      <c r="AC1" s="92"/>
      <c r="AD1" s="92"/>
    </row>
    <row r="2" spans="1:32" x14ac:dyDescent="0.25">
      <c r="A2" s="9"/>
      <c r="B2" s="11" t="s">
        <v>38</v>
      </c>
      <c r="C2" s="4" t="s">
        <v>49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73"/>
      <c r="R2" s="173"/>
      <c r="S2" s="173"/>
      <c r="T2" s="173"/>
      <c r="U2" s="173"/>
      <c r="V2" s="12"/>
      <c r="W2" s="93"/>
      <c r="X2" s="43"/>
      <c r="Y2" s="92"/>
      <c r="Z2" s="92"/>
      <c r="AA2" s="92"/>
      <c r="AB2" s="92"/>
      <c r="AC2" s="92"/>
      <c r="AD2" s="92"/>
    </row>
    <row r="3" spans="1:32" x14ac:dyDescent="0.25">
      <c r="A3" s="9"/>
      <c r="B3" s="95" t="s">
        <v>108</v>
      </c>
      <c r="C3" s="23" t="s">
        <v>63</v>
      </c>
      <c r="D3" s="96" t="s">
        <v>64</v>
      </c>
      <c r="E3" s="97" t="s">
        <v>1</v>
      </c>
      <c r="F3" s="25"/>
      <c r="G3" s="98" t="s">
        <v>65</v>
      </c>
      <c r="H3" s="99" t="s">
        <v>66</v>
      </c>
      <c r="I3" s="99" t="s">
        <v>30</v>
      </c>
      <c r="J3" s="18" t="s">
        <v>67</v>
      </c>
      <c r="K3" s="100" t="s">
        <v>68</v>
      </c>
      <c r="L3" s="100" t="s">
        <v>69</v>
      </c>
      <c r="M3" s="98" t="s">
        <v>70</v>
      </c>
      <c r="N3" s="98" t="s">
        <v>29</v>
      </c>
      <c r="O3" s="99" t="s">
        <v>71</v>
      </c>
      <c r="P3" s="98" t="s">
        <v>66</v>
      </c>
      <c r="Q3" s="174" t="s">
        <v>3</v>
      </c>
      <c r="R3" s="174">
        <v>1</v>
      </c>
      <c r="S3" s="174">
        <v>2</v>
      </c>
      <c r="T3" s="174">
        <v>3</v>
      </c>
      <c r="U3" s="174" t="s">
        <v>72</v>
      </c>
      <c r="V3" s="18" t="s">
        <v>21</v>
      </c>
      <c r="W3" s="17" t="s">
        <v>73</v>
      </c>
      <c r="X3" s="17" t="s">
        <v>74</v>
      </c>
      <c r="Y3" s="92"/>
      <c r="Z3" s="92"/>
      <c r="AA3" s="92"/>
      <c r="AB3" s="92"/>
      <c r="AC3" s="92"/>
      <c r="AD3" s="92"/>
    </row>
    <row r="4" spans="1:32" x14ac:dyDescent="0.25">
      <c r="A4" s="132"/>
      <c r="B4" s="167" t="s">
        <v>76</v>
      </c>
      <c r="C4" s="102" t="s">
        <v>77</v>
      </c>
      <c r="D4" s="101" t="s">
        <v>75</v>
      </c>
      <c r="E4" s="168" t="s">
        <v>40</v>
      </c>
      <c r="F4" s="169"/>
      <c r="G4" s="103"/>
      <c r="H4" s="103"/>
      <c r="I4" s="103">
        <v>1</v>
      </c>
      <c r="J4" s="105" t="s">
        <v>81</v>
      </c>
      <c r="K4" s="105"/>
      <c r="L4" s="103"/>
      <c r="M4" s="103">
        <v>1</v>
      </c>
      <c r="N4" s="103"/>
      <c r="O4" s="104"/>
      <c r="P4" s="104"/>
      <c r="Q4" s="170"/>
      <c r="R4" s="170"/>
      <c r="S4" s="170"/>
      <c r="T4" s="170"/>
      <c r="U4" s="170"/>
      <c r="V4" s="106"/>
      <c r="W4" s="171" t="s">
        <v>78</v>
      </c>
      <c r="X4" s="107" t="s">
        <v>79</v>
      </c>
      <c r="Y4" s="92"/>
      <c r="Z4" s="92"/>
      <c r="AA4" s="92"/>
      <c r="AB4" s="92"/>
      <c r="AC4" s="92"/>
      <c r="AD4" s="92"/>
    </row>
    <row r="5" spans="1:32" x14ac:dyDescent="0.25">
      <c r="A5" s="132"/>
      <c r="B5" s="167" t="s">
        <v>82</v>
      </c>
      <c r="C5" s="102" t="s">
        <v>83</v>
      </c>
      <c r="D5" s="101" t="s">
        <v>75</v>
      </c>
      <c r="E5" s="168" t="s">
        <v>40</v>
      </c>
      <c r="F5" s="169"/>
      <c r="G5" s="103">
        <v>1</v>
      </c>
      <c r="H5" s="103"/>
      <c r="I5" s="103"/>
      <c r="J5" s="105" t="s">
        <v>84</v>
      </c>
      <c r="K5" s="105">
        <v>9</v>
      </c>
      <c r="L5" s="103"/>
      <c r="M5" s="103">
        <v>1</v>
      </c>
      <c r="N5" s="103"/>
      <c r="O5" s="104"/>
      <c r="P5" s="104"/>
      <c r="Q5" s="170" t="s">
        <v>138</v>
      </c>
      <c r="R5" s="170" t="s">
        <v>132</v>
      </c>
      <c r="S5" s="170" t="s">
        <v>132</v>
      </c>
      <c r="T5" s="170"/>
      <c r="U5" s="170"/>
      <c r="V5" s="106">
        <v>0</v>
      </c>
      <c r="W5" s="171" t="s">
        <v>85</v>
      </c>
      <c r="X5" s="107" t="s">
        <v>86</v>
      </c>
      <c r="Y5" s="92"/>
      <c r="Z5" s="92"/>
      <c r="AA5" s="92"/>
      <c r="AB5" s="92"/>
      <c r="AC5" s="92"/>
      <c r="AD5" s="92"/>
    </row>
    <row r="6" spans="1:32" x14ac:dyDescent="0.25">
      <c r="A6" s="132"/>
      <c r="B6" s="167" t="s">
        <v>87</v>
      </c>
      <c r="C6" s="102" t="s">
        <v>88</v>
      </c>
      <c r="D6" s="101" t="s">
        <v>75</v>
      </c>
      <c r="E6" s="168" t="s">
        <v>40</v>
      </c>
      <c r="F6" s="169"/>
      <c r="G6" s="103">
        <v>1</v>
      </c>
      <c r="H6" s="103"/>
      <c r="I6" s="103"/>
      <c r="J6" s="105"/>
      <c r="K6" s="105" t="s">
        <v>107</v>
      </c>
      <c r="L6" s="103" t="s">
        <v>89</v>
      </c>
      <c r="M6" s="103">
        <v>1</v>
      </c>
      <c r="N6" s="103"/>
      <c r="O6" s="104">
        <v>3</v>
      </c>
      <c r="P6" s="104"/>
      <c r="Q6" s="170" t="s">
        <v>139</v>
      </c>
      <c r="R6" s="170" t="s">
        <v>131</v>
      </c>
      <c r="S6" s="170"/>
      <c r="T6" s="170" t="s">
        <v>132</v>
      </c>
      <c r="U6" s="170" t="s">
        <v>140</v>
      </c>
      <c r="V6" s="106">
        <v>0.83333333333333337</v>
      </c>
      <c r="W6" s="171" t="s">
        <v>90</v>
      </c>
      <c r="X6" s="107" t="s">
        <v>91</v>
      </c>
      <c r="Y6" s="92"/>
      <c r="Z6" s="92"/>
      <c r="AA6" s="92"/>
      <c r="AB6" s="92"/>
      <c r="AC6" s="92"/>
      <c r="AD6" s="92"/>
    </row>
    <row r="7" spans="1:32" x14ac:dyDescent="0.25">
      <c r="A7" s="132"/>
      <c r="B7" s="167" t="s">
        <v>92</v>
      </c>
      <c r="C7" s="102" t="s">
        <v>93</v>
      </c>
      <c r="D7" s="101" t="s">
        <v>75</v>
      </c>
      <c r="E7" s="168" t="s">
        <v>40</v>
      </c>
      <c r="F7" s="169"/>
      <c r="G7" s="103">
        <v>1</v>
      </c>
      <c r="H7" s="103"/>
      <c r="I7" s="103"/>
      <c r="J7" s="105" t="s">
        <v>84</v>
      </c>
      <c r="K7" s="105">
        <v>6</v>
      </c>
      <c r="L7" s="103"/>
      <c r="M7" s="103">
        <v>1</v>
      </c>
      <c r="N7" s="103"/>
      <c r="O7" s="104">
        <v>1</v>
      </c>
      <c r="P7" s="104"/>
      <c r="Q7" s="170" t="s">
        <v>141</v>
      </c>
      <c r="R7" s="170"/>
      <c r="S7" s="170" t="s">
        <v>137</v>
      </c>
      <c r="T7" s="170" t="s">
        <v>135</v>
      </c>
      <c r="U7" s="170" t="s">
        <v>142</v>
      </c>
      <c r="V7" s="106">
        <v>0.42857142857142855</v>
      </c>
      <c r="W7" s="171" t="s">
        <v>78</v>
      </c>
      <c r="X7" s="107" t="s">
        <v>94</v>
      </c>
      <c r="Y7" s="92"/>
      <c r="Z7" s="92"/>
      <c r="AA7" s="92"/>
      <c r="AB7" s="92"/>
      <c r="AC7" s="92"/>
      <c r="AD7" s="92"/>
    </row>
    <row r="8" spans="1:32" x14ac:dyDescent="0.25">
      <c r="A8" s="132"/>
      <c r="B8" s="167" t="s">
        <v>95</v>
      </c>
      <c r="C8" s="102" t="s">
        <v>96</v>
      </c>
      <c r="D8" s="101" t="s">
        <v>75</v>
      </c>
      <c r="E8" s="168" t="s">
        <v>40</v>
      </c>
      <c r="F8" s="169"/>
      <c r="G8" s="103"/>
      <c r="H8" s="103"/>
      <c r="I8" s="103">
        <v>1</v>
      </c>
      <c r="J8" s="105" t="s">
        <v>84</v>
      </c>
      <c r="K8" s="105">
        <v>1</v>
      </c>
      <c r="L8" s="103"/>
      <c r="M8" s="103">
        <v>1</v>
      </c>
      <c r="N8" s="103"/>
      <c r="O8" s="104"/>
      <c r="P8" s="104">
        <v>2</v>
      </c>
      <c r="Q8" s="170" t="s">
        <v>143</v>
      </c>
      <c r="R8" s="170" t="s">
        <v>144</v>
      </c>
      <c r="S8" s="170" t="s">
        <v>145</v>
      </c>
      <c r="T8" s="170" t="s">
        <v>132</v>
      </c>
      <c r="U8" s="170"/>
      <c r="V8" s="106">
        <v>0.625</v>
      </c>
      <c r="W8" s="171" t="s">
        <v>97</v>
      </c>
      <c r="X8" s="107" t="s">
        <v>98</v>
      </c>
      <c r="Y8" s="92"/>
      <c r="Z8" s="92"/>
      <c r="AA8" s="92"/>
      <c r="AB8" s="92"/>
      <c r="AC8" s="92"/>
      <c r="AD8" s="92"/>
    </row>
    <row r="9" spans="1:32" x14ac:dyDescent="0.25">
      <c r="A9" s="132"/>
      <c r="B9" s="167" t="s">
        <v>99</v>
      </c>
      <c r="C9" s="102" t="s">
        <v>100</v>
      </c>
      <c r="D9" s="101" t="s">
        <v>75</v>
      </c>
      <c r="E9" s="168" t="s">
        <v>40</v>
      </c>
      <c r="F9" s="169"/>
      <c r="G9" s="103"/>
      <c r="H9" s="103"/>
      <c r="I9" s="103">
        <v>1</v>
      </c>
      <c r="J9" s="105" t="s">
        <v>84</v>
      </c>
      <c r="K9" s="105">
        <v>9</v>
      </c>
      <c r="L9" s="103"/>
      <c r="M9" s="103">
        <v>1</v>
      </c>
      <c r="N9" s="103"/>
      <c r="O9" s="104"/>
      <c r="P9" s="104"/>
      <c r="Q9" s="170" t="s">
        <v>146</v>
      </c>
      <c r="R9" s="170" t="s">
        <v>135</v>
      </c>
      <c r="S9" s="170" t="s">
        <v>132</v>
      </c>
      <c r="T9" s="170" t="s">
        <v>142</v>
      </c>
      <c r="U9" s="170"/>
      <c r="V9" s="106">
        <v>0.33300000000000002</v>
      </c>
      <c r="W9" s="171" t="s">
        <v>101</v>
      </c>
      <c r="X9" s="107" t="s">
        <v>102</v>
      </c>
      <c r="Y9" s="92"/>
      <c r="Z9" s="92"/>
      <c r="AA9" s="92"/>
      <c r="AB9" s="92"/>
      <c r="AC9" s="92"/>
      <c r="AD9" s="92"/>
    </row>
    <row r="10" spans="1:32" x14ac:dyDescent="0.25">
      <c r="A10" s="132"/>
      <c r="B10" s="167" t="s">
        <v>103</v>
      </c>
      <c r="C10" s="102" t="s">
        <v>104</v>
      </c>
      <c r="D10" s="101" t="s">
        <v>75</v>
      </c>
      <c r="E10" s="168" t="s">
        <v>40</v>
      </c>
      <c r="F10" s="169"/>
      <c r="G10" s="103">
        <v>1</v>
      </c>
      <c r="H10" s="103"/>
      <c r="I10" s="103"/>
      <c r="J10" s="105"/>
      <c r="K10" s="103" t="s">
        <v>107</v>
      </c>
      <c r="L10" s="103"/>
      <c r="M10" s="103">
        <v>1</v>
      </c>
      <c r="N10" s="103"/>
      <c r="O10" s="104"/>
      <c r="P10" s="104"/>
      <c r="Q10" s="170" t="s">
        <v>135</v>
      </c>
      <c r="R10" s="170" t="s">
        <v>135</v>
      </c>
      <c r="S10" s="170"/>
      <c r="T10" s="170"/>
      <c r="U10" s="170"/>
      <c r="V10" s="106">
        <v>1</v>
      </c>
      <c r="W10" s="171" t="s">
        <v>101</v>
      </c>
      <c r="X10" s="107" t="s">
        <v>105</v>
      </c>
      <c r="Y10" s="92"/>
      <c r="Z10" s="92"/>
      <c r="AA10" s="92"/>
      <c r="AB10" s="92"/>
      <c r="AC10" s="92"/>
      <c r="AD10" s="92"/>
    </row>
    <row r="11" spans="1:32" x14ac:dyDescent="0.25">
      <c r="A11" s="24"/>
      <c r="B11" s="23" t="s">
        <v>9</v>
      </c>
      <c r="C11" s="18"/>
      <c r="D11" s="17"/>
      <c r="E11" s="108"/>
      <c r="F11" s="109"/>
      <c r="G11" s="19">
        <f>SUM(G4:G10)</f>
        <v>4</v>
      </c>
      <c r="H11" s="19"/>
      <c r="I11" s="19">
        <f>SUM(I4:I10)</f>
        <v>3</v>
      </c>
      <c r="J11" s="18"/>
      <c r="K11" s="18"/>
      <c r="L11" s="18"/>
      <c r="M11" s="19">
        <f t="shared" ref="M11:U11" si="0">SUM(M4:M10)</f>
        <v>7</v>
      </c>
      <c r="N11" s="19"/>
      <c r="O11" s="19">
        <f t="shared" si="0"/>
        <v>4</v>
      </c>
      <c r="P11" s="19">
        <f t="shared" si="0"/>
        <v>2</v>
      </c>
      <c r="Q11" s="111" t="s">
        <v>147</v>
      </c>
      <c r="R11" s="111" t="s">
        <v>148</v>
      </c>
      <c r="S11" s="111" t="s">
        <v>149</v>
      </c>
      <c r="T11" s="111" t="s">
        <v>150</v>
      </c>
      <c r="U11" s="111" t="s">
        <v>151</v>
      </c>
      <c r="V11" s="31">
        <v>0.53300000000000003</v>
      </c>
      <c r="W11" s="110"/>
      <c r="X11" s="111"/>
      <c r="Y11" s="92"/>
      <c r="Z11" s="92"/>
      <c r="AA11" s="92"/>
      <c r="AB11" s="92"/>
      <c r="AC11" s="92"/>
      <c r="AD11" s="92"/>
    </row>
    <row r="12" spans="1:32" x14ac:dyDescent="0.25">
      <c r="A12" s="24"/>
      <c r="B12" s="112" t="s">
        <v>80</v>
      </c>
      <c r="C12" s="113" t="s">
        <v>106</v>
      </c>
      <c r="D12" s="114"/>
      <c r="E12" s="115"/>
      <c r="F12" s="116"/>
      <c r="G12" s="117"/>
      <c r="H12" s="117"/>
      <c r="I12" s="117"/>
      <c r="J12" s="118"/>
      <c r="K12" s="118"/>
      <c r="L12" s="118"/>
      <c r="M12" s="117"/>
      <c r="N12" s="117"/>
      <c r="O12" s="117"/>
      <c r="P12" s="117"/>
      <c r="Q12" s="175"/>
      <c r="R12" s="175"/>
      <c r="S12" s="175"/>
      <c r="T12" s="175"/>
      <c r="U12" s="175"/>
      <c r="V12" s="117"/>
      <c r="W12" s="114"/>
      <c r="X12" s="119"/>
      <c r="Y12" s="92"/>
      <c r="Z12" s="92"/>
      <c r="AA12" s="92"/>
      <c r="AB12" s="92"/>
      <c r="AC12" s="92"/>
      <c r="AD12" s="92"/>
    </row>
    <row r="13" spans="1:32" x14ac:dyDescent="0.25">
      <c r="A13" s="24"/>
      <c r="B13" s="120"/>
      <c r="C13" s="121"/>
      <c r="D13" s="121"/>
      <c r="E13" s="134"/>
      <c r="F13" s="134"/>
      <c r="G13" s="123"/>
      <c r="H13" s="124"/>
      <c r="I13" s="122"/>
      <c r="J13" s="124"/>
      <c r="K13" s="122"/>
      <c r="L13" s="124"/>
      <c r="M13" s="122"/>
      <c r="N13" s="122"/>
      <c r="O13" s="122"/>
      <c r="P13" s="122"/>
      <c r="Q13" s="176"/>
      <c r="R13" s="176"/>
      <c r="S13" s="176"/>
      <c r="T13" s="176"/>
      <c r="U13" s="176"/>
      <c r="V13" s="122"/>
      <c r="W13" s="122"/>
      <c r="X13" s="125"/>
      <c r="Y13" s="92"/>
      <c r="Z13" s="92"/>
      <c r="AA13" s="92"/>
      <c r="AB13" s="92"/>
      <c r="AC13" s="92"/>
      <c r="AD13" s="92"/>
    </row>
    <row r="14" spans="1:32" s="128" customFormat="1" ht="18.75" customHeight="1" x14ac:dyDescent="0.2">
      <c r="A14" s="9"/>
      <c r="B14" s="135" t="s">
        <v>110</v>
      </c>
      <c r="C14" s="89"/>
      <c r="D14" s="90"/>
      <c r="E14" s="90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172"/>
      <c r="R14" s="172"/>
      <c r="S14" s="172"/>
      <c r="T14" s="172"/>
      <c r="U14" s="172"/>
      <c r="V14" s="89"/>
      <c r="W14" s="90"/>
      <c r="X14" s="91"/>
      <c r="Y14" s="25"/>
      <c r="Z14" s="25"/>
      <c r="AA14" s="25"/>
      <c r="AB14" s="25"/>
      <c r="AC14" s="25"/>
      <c r="AD14" s="25"/>
      <c r="AE14" s="25"/>
      <c r="AF14" s="25"/>
    </row>
    <row r="15" spans="1:32" s="136" customFormat="1" ht="15" customHeight="1" x14ac:dyDescent="0.2">
      <c r="A15" s="24"/>
      <c r="B15" s="95" t="s">
        <v>108</v>
      </c>
      <c r="C15" s="23" t="s">
        <v>111</v>
      </c>
      <c r="D15" s="96" t="s">
        <v>64</v>
      </c>
      <c r="E15" s="97" t="s">
        <v>1</v>
      </c>
      <c r="F15" s="38"/>
      <c r="G15" s="98" t="s">
        <v>65</v>
      </c>
      <c r="H15" s="99" t="s">
        <v>66</v>
      </c>
      <c r="I15" s="99" t="s">
        <v>30</v>
      </c>
      <c r="J15" s="18" t="s">
        <v>67</v>
      </c>
      <c r="K15" s="100" t="s">
        <v>68</v>
      </c>
      <c r="L15" s="100" t="s">
        <v>69</v>
      </c>
      <c r="M15" s="98" t="s">
        <v>70</v>
      </c>
      <c r="N15" s="98" t="s">
        <v>29</v>
      </c>
      <c r="O15" s="99" t="s">
        <v>71</v>
      </c>
      <c r="P15" s="98" t="s">
        <v>66</v>
      </c>
      <c r="Q15" s="174" t="s">
        <v>3</v>
      </c>
      <c r="R15" s="174">
        <v>1</v>
      </c>
      <c r="S15" s="174">
        <v>2</v>
      </c>
      <c r="T15" s="174">
        <v>3</v>
      </c>
      <c r="U15" s="174" t="s">
        <v>72</v>
      </c>
      <c r="V15" s="18" t="s">
        <v>112</v>
      </c>
      <c r="W15" s="17" t="s">
        <v>73</v>
      </c>
      <c r="X15" s="17" t="s">
        <v>74</v>
      </c>
      <c r="Y15" s="25"/>
      <c r="Z15" s="25"/>
      <c r="AA15" s="25"/>
      <c r="AB15" s="25"/>
      <c r="AC15" s="25"/>
      <c r="AD15" s="25"/>
      <c r="AE15" s="25"/>
      <c r="AF15" s="25"/>
    </row>
    <row r="16" spans="1:32" s="136" customFormat="1" ht="15" customHeight="1" x14ac:dyDescent="0.2">
      <c r="A16" s="24"/>
      <c r="B16" s="147" t="s">
        <v>115</v>
      </c>
      <c r="C16" s="148" t="s">
        <v>116</v>
      </c>
      <c r="D16" s="140" t="s">
        <v>114</v>
      </c>
      <c r="E16" s="140" t="s">
        <v>40</v>
      </c>
      <c r="F16" s="149"/>
      <c r="G16" s="150"/>
      <c r="H16" s="150"/>
      <c r="I16" s="150">
        <v>1</v>
      </c>
      <c r="J16" s="151" t="s">
        <v>84</v>
      </c>
      <c r="K16" s="152">
        <v>9</v>
      </c>
      <c r="L16" s="28" t="s">
        <v>117</v>
      </c>
      <c r="M16" s="28">
        <v>1</v>
      </c>
      <c r="N16" s="153"/>
      <c r="O16" s="154"/>
      <c r="P16" s="154">
        <v>1</v>
      </c>
      <c r="Q16" s="155" t="s">
        <v>131</v>
      </c>
      <c r="R16" s="155" t="s">
        <v>131</v>
      </c>
      <c r="S16" s="155"/>
      <c r="T16" s="155"/>
      <c r="U16" s="155"/>
      <c r="V16" s="156">
        <v>1</v>
      </c>
      <c r="W16" s="140" t="s">
        <v>118</v>
      </c>
      <c r="X16" s="28">
        <v>880</v>
      </c>
      <c r="Y16" s="25"/>
      <c r="Z16" s="25"/>
      <c r="AA16" s="25"/>
      <c r="AB16" s="25"/>
      <c r="AC16" s="25"/>
      <c r="AD16" s="25"/>
      <c r="AE16" s="25"/>
      <c r="AF16" s="25"/>
    </row>
    <row r="17" spans="1:32" s="136" customFormat="1" ht="15" customHeight="1" x14ac:dyDescent="0.2">
      <c r="A17" s="24"/>
      <c r="B17" s="157" t="s">
        <v>125</v>
      </c>
      <c r="C17" s="158" t="s">
        <v>126</v>
      </c>
      <c r="D17" s="137" t="s">
        <v>113</v>
      </c>
      <c r="E17" s="138" t="s">
        <v>40</v>
      </c>
      <c r="F17" s="149"/>
      <c r="G17" s="159">
        <v>1</v>
      </c>
      <c r="H17" s="160"/>
      <c r="I17" s="159"/>
      <c r="J17" s="161" t="s">
        <v>84</v>
      </c>
      <c r="K17" s="162">
        <v>6</v>
      </c>
      <c r="L17" s="160"/>
      <c r="M17" s="163">
        <v>1</v>
      </c>
      <c r="N17" s="139"/>
      <c r="O17" s="146"/>
      <c r="P17" s="146"/>
      <c r="Q17" s="164" t="s">
        <v>132</v>
      </c>
      <c r="R17" s="164"/>
      <c r="S17" s="164"/>
      <c r="T17" s="164"/>
      <c r="U17" s="164" t="s">
        <v>132</v>
      </c>
      <c r="V17" s="165">
        <v>0</v>
      </c>
      <c r="W17" s="138" t="s">
        <v>118</v>
      </c>
      <c r="X17" s="166">
        <v>515</v>
      </c>
      <c r="Y17" s="25"/>
      <c r="Z17" s="25"/>
      <c r="AA17" s="25"/>
      <c r="AB17" s="25"/>
      <c r="AC17" s="25"/>
      <c r="AD17" s="25"/>
      <c r="AE17" s="25"/>
      <c r="AF17" s="25"/>
    </row>
    <row r="18" spans="1:32" s="136" customFormat="1" ht="15" customHeight="1" x14ac:dyDescent="0.2">
      <c r="A18" s="24"/>
      <c r="B18" s="147" t="s">
        <v>119</v>
      </c>
      <c r="C18" s="148" t="s">
        <v>120</v>
      </c>
      <c r="D18" s="140" t="s">
        <v>114</v>
      </c>
      <c r="E18" s="140" t="s">
        <v>40</v>
      </c>
      <c r="F18" s="149"/>
      <c r="G18" s="150">
        <v>1</v>
      </c>
      <c r="H18" s="150"/>
      <c r="I18" s="150"/>
      <c r="J18" s="151" t="s">
        <v>84</v>
      </c>
      <c r="K18" s="152">
        <v>2</v>
      </c>
      <c r="L18" s="28"/>
      <c r="M18" s="28">
        <v>1</v>
      </c>
      <c r="N18" s="153"/>
      <c r="O18" s="154"/>
      <c r="P18" s="154"/>
      <c r="Q18" s="155" t="s">
        <v>133</v>
      </c>
      <c r="R18" s="155" t="s">
        <v>134</v>
      </c>
      <c r="S18" s="155" t="s">
        <v>135</v>
      </c>
      <c r="T18" s="155" t="s">
        <v>135</v>
      </c>
      <c r="U18" s="155"/>
      <c r="V18" s="156">
        <v>0.4</v>
      </c>
      <c r="W18" s="140" t="s">
        <v>121</v>
      </c>
      <c r="X18" s="28">
        <v>350</v>
      </c>
      <c r="Y18" s="25"/>
      <c r="Z18" s="25"/>
      <c r="AA18" s="25"/>
      <c r="AB18" s="25"/>
      <c r="AC18" s="25"/>
      <c r="AD18" s="25"/>
      <c r="AE18" s="25"/>
      <c r="AF18" s="25"/>
    </row>
    <row r="19" spans="1:32" s="136" customFormat="1" ht="15" customHeight="1" x14ac:dyDescent="0.2">
      <c r="A19" s="24"/>
      <c r="B19" s="157" t="s">
        <v>122</v>
      </c>
      <c r="C19" s="158" t="s">
        <v>123</v>
      </c>
      <c r="D19" s="137" t="s">
        <v>113</v>
      </c>
      <c r="E19" s="138" t="s">
        <v>40</v>
      </c>
      <c r="F19" s="149"/>
      <c r="G19" s="159">
        <v>1</v>
      </c>
      <c r="H19" s="160"/>
      <c r="I19" s="159"/>
      <c r="J19" s="161" t="s">
        <v>84</v>
      </c>
      <c r="K19" s="162">
        <v>1</v>
      </c>
      <c r="L19" s="160"/>
      <c r="M19" s="163">
        <v>1</v>
      </c>
      <c r="N19" s="139"/>
      <c r="O19" s="146"/>
      <c r="P19" s="146">
        <v>3</v>
      </c>
      <c r="Q19" s="164" t="s">
        <v>136</v>
      </c>
      <c r="R19" s="164" t="s">
        <v>131</v>
      </c>
      <c r="S19" s="164" t="s">
        <v>131</v>
      </c>
      <c r="T19" s="164" t="s">
        <v>137</v>
      </c>
      <c r="U19" s="164" t="s">
        <v>134</v>
      </c>
      <c r="V19" s="165">
        <v>0.55555555555555558</v>
      </c>
      <c r="W19" s="138" t="s">
        <v>124</v>
      </c>
      <c r="X19" s="166">
        <v>643</v>
      </c>
      <c r="Y19" s="25"/>
      <c r="Z19" s="25"/>
      <c r="AA19" s="25"/>
      <c r="AB19" s="25"/>
      <c r="AC19" s="25"/>
      <c r="AD19" s="25"/>
      <c r="AE19" s="25"/>
      <c r="AF19" s="25"/>
    </row>
    <row r="20" spans="1:32" s="136" customFormat="1" ht="15" customHeight="1" x14ac:dyDescent="0.2">
      <c r="A20" s="9"/>
      <c r="B20" s="23" t="s">
        <v>9</v>
      </c>
      <c r="C20" s="18"/>
      <c r="D20" s="17"/>
      <c r="E20" s="108"/>
      <c r="F20" s="38"/>
      <c r="G20" s="19">
        <f>SUM(G16:G19)</f>
        <v>3</v>
      </c>
      <c r="H20" s="19">
        <f>SUM(H16:H19)</f>
        <v>0</v>
      </c>
      <c r="I20" s="19">
        <f>SUM(I16:I19)</f>
        <v>1</v>
      </c>
      <c r="J20" s="18"/>
      <c r="K20" s="18"/>
      <c r="L20" s="18"/>
      <c r="M20" s="19">
        <f t="shared" ref="M20:U20" si="1">SUM(M16:M19)</f>
        <v>4</v>
      </c>
      <c r="N20" s="19">
        <f t="shared" si="1"/>
        <v>0</v>
      </c>
      <c r="O20" s="19">
        <f t="shared" si="1"/>
        <v>0</v>
      </c>
      <c r="P20" s="19">
        <f t="shared" si="1"/>
        <v>4</v>
      </c>
      <c r="Q20" s="111" t="s">
        <v>153</v>
      </c>
      <c r="R20" s="111" t="s">
        <v>151</v>
      </c>
      <c r="S20" s="111" t="s">
        <v>140</v>
      </c>
      <c r="T20" s="111" t="s">
        <v>144</v>
      </c>
      <c r="U20" s="111" t="s">
        <v>152</v>
      </c>
      <c r="V20" s="31">
        <v>0.52900000000000003</v>
      </c>
      <c r="W20" s="110"/>
      <c r="X20" s="111"/>
      <c r="Y20" s="25"/>
      <c r="Z20" s="25"/>
      <c r="AA20" s="25"/>
      <c r="AB20" s="25"/>
      <c r="AC20" s="25"/>
      <c r="AD20" s="25"/>
      <c r="AE20" s="25"/>
      <c r="AF20" s="25"/>
    </row>
    <row r="21" spans="1:32" x14ac:dyDescent="0.25">
      <c r="A21" s="24"/>
      <c r="B21" s="141" t="s">
        <v>80</v>
      </c>
      <c r="C21" s="142" t="s">
        <v>127</v>
      </c>
      <c r="D21" s="143"/>
      <c r="E21" s="118"/>
      <c r="F21" s="117"/>
      <c r="G21" s="144"/>
      <c r="H21" s="118"/>
      <c r="I21" s="114"/>
      <c r="J21" s="118"/>
      <c r="K21" s="118"/>
      <c r="L21" s="118"/>
      <c r="M21" s="118"/>
      <c r="N21" s="118"/>
      <c r="O21" s="118"/>
      <c r="P21" s="118"/>
      <c r="Q21" s="177"/>
      <c r="R21" s="178"/>
      <c r="S21" s="177"/>
      <c r="T21" s="177"/>
      <c r="U21" s="177"/>
      <c r="V21" s="118"/>
      <c r="W21" s="142"/>
      <c r="X21" s="119"/>
      <c r="Y21" s="92"/>
      <c r="Z21" s="92"/>
      <c r="AA21" s="92"/>
      <c r="AB21" s="92"/>
      <c r="AC21" s="92"/>
      <c r="AD21" s="92"/>
    </row>
    <row r="22" spans="1:32" x14ac:dyDescent="0.25">
      <c r="A22" s="24"/>
      <c r="B22" s="145"/>
      <c r="C22" s="122"/>
      <c r="D22" s="121"/>
      <c r="E22" s="134"/>
      <c r="F22" s="134"/>
      <c r="G22" s="122"/>
      <c r="H22" s="124"/>
      <c r="I22" s="124"/>
      <c r="J22" s="124"/>
      <c r="K22" s="124"/>
      <c r="L22" s="124"/>
      <c r="M22" s="122"/>
      <c r="N22" s="124"/>
      <c r="O22" s="124"/>
      <c r="P22" s="124"/>
      <c r="Q22" s="179"/>
      <c r="R22" s="176"/>
      <c r="S22" s="179"/>
      <c r="T22" s="179"/>
      <c r="U22" s="179"/>
      <c r="V22" s="124"/>
      <c r="W22" s="122"/>
      <c r="X22" s="125"/>
      <c r="Y22" s="92"/>
      <c r="Z22" s="92"/>
      <c r="AA22" s="92"/>
      <c r="AB22" s="92"/>
      <c r="AC22" s="92"/>
      <c r="AD22" s="92"/>
    </row>
    <row r="23" spans="1:32" s="136" customFormat="1" ht="15" customHeight="1" x14ac:dyDescent="0.25">
      <c r="A23" s="24"/>
      <c r="B23" s="126"/>
      <c r="C23" s="1"/>
      <c r="D23" s="126"/>
      <c r="E23" s="127"/>
      <c r="F23" s="3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80"/>
      <c r="R23" s="180"/>
      <c r="S23" s="180"/>
      <c r="T23" s="180"/>
      <c r="U23" s="180"/>
      <c r="V23" s="1"/>
      <c r="W23" s="126"/>
      <c r="X23" s="1"/>
      <c r="Y23" s="25"/>
      <c r="Z23" s="25"/>
      <c r="AA23" s="25"/>
      <c r="AB23" s="25"/>
      <c r="AC23" s="25"/>
      <c r="AD23" s="25"/>
      <c r="AE23" s="25"/>
      <c r="AF23" s="25"/>
    </row>
    <row r="24" spans="1:32" x14ac:dyDescent="0.25">
      <c r="A24" s="24"/>
      <c r="B24" s="126"/>
      <c r="C24" s="1"/>
      <c r="D24" s="126"/>
      <c r="E24" s="12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80"/>
      <c r="R24" s="180"/>
      <c r="S24" s="180"/>
      <c r="T24" s="180"/>
      <c r="U24" s="180"/>
      <c r="V24" s="1"/>
      <c r="W24" s="126"/>
      <c r="X24" s="1"/>
      <c r="Y24" s="92"/>
      <c r="Z24" s="92"/>
      <c r="AA24" s="92"/>
      <c r="AB24" s="92"/>
      <c r="AC24" s="92"/>
      <c r="AD24" s="92"/>
    </row>
    <row r="25" spans="1:32" x14ac:dyDescent="0.25">
      <c r="A25" s="24"/>
      <c r="B25" s="126"/>
      <c r="C25" s="1"/>
      <c r="D25" s="126"/>
      <c r="E25" s="12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80"/>
      <c r="R25" s="180"/>
      <c r="S25" s="180"/>
      <c r="T25" s="180"/>
      <c r="U25" s="180"/>
      <c r="V25" s="1"/>
      <c r="W25" s="126"/>
      <c r="X25" s="1"/>
      <c r="Y25" s="92"/>
      <c r="Z25" s="92"/>
      <c r="AA25" s="92"/>
      <c r="AB25" s="92"/>
      <c r="AC25" s="92"/>
      <c r="AD25" s="92"/>
    </row>
    <row r="26" spans="1:32" x14ac:dyDescent="0.25">
      <c r="A26" s="24"/>
      <c r="B26" s="126"/>
      <c r="C26" s="1"/>
      <c r="D26" s="126"/>
      <c r="E26" s="12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80"/>
      <c r="R26" s="180"/>
      <c r="S26" s="180"/>
      <c r="T26" s="180"/>
      <c r="U26" s="180"/>
      <c r="V26" s="1"/>
      <c r="W26" s="126"/>
      <c r="X26" s="1"/>
      <c r="Y26" s="92"/>
      <c r="Z26" s="92"/>
      <c r="AA26" s="92"/>
      <c r="AB26" s="92"/>
      <c r="AC26" s="92"/>
      <c r="AD26" s="92"/>
    </row>
    <row r="27" spans="1:32" x14ac:dyDescent="0.25">
      <c r="A27" s="24"/>
      <c r="B27" s="126"/>
      <c r="C27" s="1"/>
      <c r="D27" s="126"/>
      <c r="E27" s="12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80"/>
      <c r="R27" s="180"/>
      <c r="S27" s="180"/>
      <c r="T27" s="180"/>
      <c r="U27" s="180"/>
      <c r="V27" s="1"/>
      <c r="W27" s="126"/>
      <c r="X27" s="1"/>
      <c r="Y27" s="92"/>
      <c r="Z27" s="92"/>
      <c r="AA27" s="92"/>
      <c r="AB27" s="92"/>
      <c r="AC27" s="92"/>
      <c r="AD27" s="92"/>
    </row>
    <row r="28" spans="1:32" x14ac:dyDescent="0.25">
      <c r="A28" s="24"/>
      <c r="B28" s="126"/>
      <c r="C28" s="1"/>
      <c r="D28" s="126"/>
      <c r="E28" s="12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80"/>
      <c r="R28" s="180"/>
      <c r="S28" s="180"/>
      <c r="T28" s="180"/>
      <c r="U28" s="180"/>
      <c r="V28" s="1"/>
      <c r="W28" s="126"/>
      <c r="X28" s="1"/>
      <c r="Y28" s="92"/>
      <c r="Z28" s="92"/>
      <c r="AA28" s="92"/>
      <c r="AB28" s="92"/>
      <c r="AC28" s="92"/>
      <c r="AD28" s="92"/>
    </row>
    <row r="29" spans="1:32" x14ac:dyDescent="0.25">
      <c r="A29" s="24"/>
      <c r="B29" s="126"/>
      <c r="C29" s="1"/>
      <c r="D29" s="126"/>
      <c r="E29" s="12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80"/>
      <c r="R29" s="180"/>
      <c r="S29" s="180"/>
      <c r="T29" s="180"/>
      <c r="U29" s="180"/>
      <c r="V29" s="1"/>
      <c r="W29" s="126"/>
      <c r="X29" s="1"/>
      <c r="Y29" s="92"/>
      <c r="Z29" s="92"/>
      <c r="AA29" s="92"/>
      <c r="AB29" s="92"/>
      <c r="AC29" s="92"/>
      <c r="AD29" s="92"/>
    </row>
    <row r="30" spans="1:32" x14ac:dyDescent="0.25">
      <c r="A30" s="24"/>
      <c r="B30" s="126"/>
      <c r="C30" s="1"/>
      <c r="D30" s="126"/>
      <c r="E30" s="12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80"/>
      <c r="R30" s="180"/>
      <c r="S30" s="180"/>
      <c r="T30" s="180"/>
      <c r="U30" s="180"/>
      <c r="V30" s="1"/>
      <c r="W30" s="126"/>
      <c r="X30" s="1"/>
      <c r="Y30" s="92"/>
      <c r="Z30" s="92"/>
      <c r="AA30" s="92"/>
      <c r="AB30" s="92"/>
      <c r="AC30" s="92"/>
      <c r="AD30" s="92"/>
    </row>
    <row r="31" spans="1:32" x14ac:dyDescent="0.25">
      <c r="A31" s="24"/>
      <c r="B31" s="126"/>
      <c r="C31" s="1"/>
      <c r="D31" s="126"/>
      <c r="E31" s="12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80"/>
      <c r="R31" s="180"/>
      <c r="S31" s="180"/>
      <c r="T31" s="180"/>
      <c r="U31" s="180"/>
      <c r="V31" s="1"/>
      <c r="W31" s="126"/>
      <c r="X31" s="1"/>
      <c r="Y31" s="92"/>
      <c r="Z31" s="92"/>
      <c r="AA31" s="92"/>
      <c r="AB31" s="92"/>
      <c r="AC31" s="92"/>
      <c r="AD31" s="92"/>
    </row>
    <row r="32" spans="1:32" x14ac:dyDescent="0.25">
      <c r="A32" s="24"/>
      <c r="B32" s="126"/>
      <c r="C32" s="1"/>
      <c r="D32" s="126"/>
      <c r="E32" s="12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80"/>
      <c r="R32" s="180"/>
      <c r="S32" s="180"/>
      <c r="T32" s="180"/>
      <c r="U32" s="180"/>
      <c r="V32" s="1"/>
      <c r="W32" s="126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26"/>
      <c r="C33" s="1"/>
      <c r="D33" s="126"/>
      <c r="E33" s="12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80"/>
      <c r="R33" s="180"/>
      <c r="S33" s="180"/>
      <c r="T33" s="180"/>
      <c r="U33" s="180"/>
      <c r="V33" s="1"/>
      <c r="W33" s="126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26"/>
      <c r="C34" s="1"/>
      <c r="D34" s="126"/>
      <c r="E34" s="12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80"/>
      <c r="R34" s="180"/>
      <c r="S34" s="180"/>
      <c r="T34" s="180"/>
      <c r="U34" s="180"/>
      <c r="V34" s="1"/>
      <c r="W34" s="126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26"/>
      <c r="C35" s="1"/>
      <c r="D35" s="126"/>
      <c r="E35" s="12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80"/>
      <c r="R35" s="180"/>
      <c r="S35" s="180"/>
      <c r="T35" s="180"/>
      <c r="U35" s="180"/>
      <c r="V35" s="1"/>
      <c r="W35" s="126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26"/>
      <c r="C36" s="1"/>
      <c r="D36" s="126"/>
      <c r="E36" s="12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80"/>
      <c r="R36" s="180"/>
      <c r="S36" s="180"/>
      <c r="T36" s="180"/>
      <c r="U36" s="180"/>
      <c r="V36" s="1"/>
      <c r="W36" s="126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26"/>
      <c r="C37" s="1"/>
      <c r="D37" s="126"/>
      <c r="E37" s="12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80"/>
      <c r="R37" s="180"/>
      <c r="S37" s="180"/>
      <c r="T37" s="180"/>
      <c r="U37" s="180"/>
      <c r="V37" s="1"/>
      <c r="W37" s="126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26"/>
      <c r="C38" s="1"/>
      <c r="D38" s="126"/>
      <c r="E38" s="12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80"/>
      <c r="R38" s="180"/>
      <c r="S38" s="180"/>
      <c r="T38" s="180"/>
      <c r="U38" s="180"/>
      <c r="V38" s="1"/>
      <c r="W38" s="126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26"/>
      <c r="C39" s="1"/>
      <c r="D39" s="126"/>
      <c r="E39" s="12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80"/>
      <c r="R39" s="180"/>
      <c r="S39" s="180"/>
      <c r="T39" s="180"/>
      <c r="U39" s="180"/>
      <c r="V39" s="1"/>
      <c r="W39" s="126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26"/>
      <c r="C40" s="1"/>
      <c r="D40" s="126"/>
      <c r="E40" s="12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80"/>
      <c r="R40" s="180"/>
      <c r="S40" s="180"/>
      <c r="T40" s="180"/>
      <c r="U40" s="180"/>
      <c r="V40" s="1"/>
      <c r="W40" s="126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26"/>
      <c r="C41" s="1"/>
      <c r="D41" s="126"/>
      <c r="E41" s="12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80"/>
      <c r="R41" s="180"/>
      <c r="S41" s="180"/>
      <c r="T41" s="180"/>
      <c r="U41" s="180"/>
      <c r="V41" s="1"/>
      <c r="W41" s="126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26"/>
      <c r="C42" s="1"/>
      <c r="D42" s="126"/>
      <c r="E42" s="12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80"/>
      <c r="R42" s="180"/>
      <c r="S42" s="180"/>
      <c r="T42" s="180"/>
      <c r="U42" s="180"/>
      <c r="V42" s="1"/>
      <c r="W42" s="126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26"/>
      <c r="C43" s="1"/>
      <c r="D43" s="126"/>
      <c r="E43" s="12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80"/>
      <c r="R43" s="180"/>
      <c r="S43" s="180"/>
      <c r="T43" s="180"/>
      <c r="U43" s="180"/>
      <c r="V43" s="1"/>
      <c r="W43" s="126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26"/>
      <c r="C44" s="1"/>
      <c r="D44" s="126"/>
      <c r="E44" s="12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80"/>
      <c r="R44" s="180"/>
      <c r="S44" s="180"/>
      <c r="T44" s="180"/>
      <c r="U44" s="180"/>
      <c r="V44" s="1"/>
      <c r="W44" s="126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26"/>
      <c r="C45" s="1"/>
      <c r="D45" s="126"/>
      <c r="E45" s="12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80"/>
      <c r="R45" s="180"/>
      <c r="S45" s="180"/>
      <c r="T45" s="180"/>
      <c r="U45" s="180"/>
      <c r="V45" s="1"/>
      <c r="W45" s="126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26"/>
      <c r="C46" s="1"/>
      <c r="D46" s="126"/>
      <c r="E46" s="12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80"/>
      <c r="R46" s="180"/>
      <c r="S46" s="180"/>
      <c r="T46" s="180"/>
      <c r="U46" s="180"/>
      <c r="V46" s="1"/>
      <c r="W46" s="126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26"/>
      <c r="C47" s="1"/>
      <c r="D47" s="126"/>
      <c r="E47" s="12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80"/>
      <c r="R47" s="180"/>
      <c r="S47" s="180"/>
      <c r="T47" s="180"/>
      <c r="U47" s="180"/>
      <c r="V47" s="1"/>
      <c r="W47" s="126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26"/>
      <c r="C48" s="1"/>
      <c r="D48" s="126"/>
      <c r="E48" s="12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80"/>
      <c r="R48" s="180"/>
      <c r="S48" s="180"/>
      <c r="T48" s="180"/>
      <c r="U48" s="180"/>
      <c r="V48" s="1"/>
      <c r="W48" s="126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26"/>
      <c r="C49" s="1"/>
      <c r="D49" s="126"/>
      <c r="E49" s="12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80"/>
      <c r="R49" s="180"/>
      <c r="S49" s="180"/>
      <c r="T49" s="180"/>
      <c r="U49" s="180"/>
      <c r="V49" s="1"/>
      <c r="W49" s="126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26"/>
      <c r="C50" s="1"/>
      <c r="D50" s="126"/>
      <c r="E50" s="12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80"/>
      <c r="R50" s="180"/>
      <c r="S50" s="180"/>
      <c r="T50" s="180"/>
      <c r="U50" s="180"/>
      <c r="V50" s="1"/>
      <c r="W50" s="126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26"/>
      <c r="C51" s="1"/>
      <c r="D51" s="126"/>
      <c r="E51" s="12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80"/>
      <c r="R51" s="180"/>
      <c r="S51" s="180"/>
      <c r="T51" s="180"/>
      <c r="U51" s="180"/>
      <c r="V51" s="1"/>
      <c r="W51" s="126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26"/>
      <c r="C52" s="1"/>
      <c r="D52" s="126"/>
      <c r="E52" s="12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80"/>
      <c r="R52" s="180"/>
      <c r="S52" s="180"/>
      <c r="T52" s="180"/>
      <c r="U52" s="180"/>
      <c r="V52" s="1"/>
      <c r="W52" s="126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26"/>
      <c r="C53" s="1"/>
      <c r="D53" s="126"/>
      <c r="E53" s="12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80"/>
      <c r="R53" s="180"/>
      <c r="S53" s="180"/>
      <c r="T53" s="180"/>
      <c r="U53" s="180"/>
      <c r="V53" s="1"/>
      <c r="W53" s="126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26"/>
      <c r="C54" s="1"/>
      <c r="D54" s="126"/>
      <c r="E54" s="12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80"/>
      <c r="R54" s="180"/>
      <c r="S54" s="180"/>
      <c r="T54" s="180"/>
      <c r="U54" s="180"/>
      <c r="V54" s="1"/>
      <c r="W54" s="126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26"/>
      <c r="C55" s="1"/>
      <c r="D55" s="126"/>
      <c r="E55" s="12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80"/>
      <c r="R55" s="180"/>
      <c r="S55" s="180"/>
      <c r="T55" s="180"/>
      <c r="U55" s="180"/>
      <c r="V55" s="1"/>
      <c r="W55" s="126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26"/>
      <c r="C56" s="1"/>
      <c r="D56" s="126"/>
      <c r="E56" s="12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80"/>
      <c r="R56" s="180"/>
      <c r="S56" s="180"/>
      <c r="T56" s="180"/>
      <c r="U56" s="180"/>
      <c r="V56" s="1"/>
      <c r="W56" s="126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26"/>
      <c r="C57" s="1"/>
      <c r="D57" s="126"/>
      <c r="E57" s="12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80"/>
      <c r="R57" s="180"/>
      <c r="S57" s="180"/>
      <c r="T57" s="180"/>
      <c r="U57" s="180"/>
      <c r="V57" s="1"/>
      <c r="W57" s="126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26"/>
      <c r="C58" s="1"/>
      <c r="D58" s="126"/>
      <c r="E58" s="12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80"/>
      <c r="R58" s="180"/>
      <c r="S58" s="180"/>
      <c r="T58" s="180"/>
      <c r="U58" s="180"/>
      <c r="V58" s="1"/>
      <c r="W58" s="126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26"/>
      <c r="C59" s="1"/>
      <c r="D59" s="126"/>
      <c r="E59" s="12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80"/>
      <c r="R59" s="180"/>
      <c r="S59" s="180"/>
      <c r="T59" s="180"/>
      <c r="U59" s="180"/>
      <c r="V59" s="1"/>
      <c r="W59" s="126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26"/>
      <c r="C60" s="1"/>
      <c r="D60" s="126"/>
      <c r="E60" s="12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80"/>
      <c r="R60" s="180"/>
      <c r="S60" s="180"/>
      <c r="T60" s="180"/>
      <c r="U60" s="180"/>
      <c r="V60" s="1"/>
      <c r="W60" s="126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26"/>
      <c r="C61" s="1"/>
      <c r="D61" s="126"/>
      <c r="E61" s="12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80"/>
      <c r="R61" s="180"/>
      <c r="S61" s="180"/>
      <c r="T61" s="180"/>
      <c r="U61" s="180"/>
      <c r="V61" s="1"/>
      <c r="W61" s="126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26"/>
      <c r="C62" s="1"/>
      <c r="D62" s="126"/>
      <c r="E62" s="12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80"/>
      <c r="R62" s="180"/>
      <c r="S62" s="180"/>
      <c r="T62" s="180"/>
      <c r="U62" s="180"/>
      <c r="V62" s="1"/>
      <c r="W62" s="126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26"/>
      <c r="C63" s="1"/>
      <c r="D63" s="126"/>
      <c r="E63" s="12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80"/>
      <c r="R63" s="180"/>
      <c r="S63" s="180"/>
      <c r="T63" s="180"/>
      <c r="U63" s="180"/>
      <c r="V63" s="1"/>
      <c r="W63" s="126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26"/>
      <c r="C64" s="1"/>
      <c r="D64" s="126"/>
      <c r="E64" s="12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80"/>
      <c r="R64" s="180"/>
      <c r="S64" s="180"/>
      <c r="T64" s="180"/>
      <c r="U64" s="180"/>
      <c r="V64" s="1"/>
      <c r="W64" s="126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26"/>
      <c r="C65" s="1"/>
      <c r="D65" s="126"/>
      <c r="E65" s="12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80"/>
      <c r="R65" s="180"/>
      <c r="S65" s="180"/>
      <c r="T65" s="180"/>
      <c r="U65" s="180"/>
      <c r="V65" s="1"/>
      <c r="W65" s="126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26"/>
      <c r="C66" s="1"/>
      <c r="D66" s="126"/>
      <c r="E66" s="12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80"/>
      <c r="R66" s="180"/>
      <c r="S66" s="180"/>
      <c r="T66" s="180"/>
      <c r="U66" s="180"/>
      <c r="V66" s="1"/>
      <c r="W66" s="126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26"/>
      <c r="C67" s="1"/>
      <c r="D67" s="126"/>
      <c r="E67" s="12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80"/>
      <c r="R67" s="180"/>
      <c r="S67" s="180"/>
      <c r="T67" s="180"/>
      <c r="U67" s="180"/>
      <c r="V67" s="1"/>
      <c r="W67" s="126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26"/>
      <c r="C68" s="1"/>
      <c r="D68" s="126"/>
      <c r="E68" s="12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80"/>
      <c r="R68" s="180"/>
      <c r="S68" s="180"/>
      <c r="T68" s="180"/>
      <c r="U68" s="180"/>
      <c r="V68" s="1"/>
      <c r="W68" s="126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26"/>
      <c r="C69" s="1"/>
      <c r="D69" s="126"/>
      <c r="E69" s="12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80"/>
      <c r="R69" s="180"/>
      <c r="S69" s="180"/>
      <c r="T69" s="180"/>
      <c r="U69" s="180"/>
      <c r="V69" s="1"/>
      <c r="W69" s="126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26"/>
      <c r="C70" s="1"/>
      <c r="D70" s="126"/>
      <c r="E70" s="12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80"/>
      <c r="R70" s="180"/>
      <c r="S70" s="180"/>
      <c r="T70" s="180"/>
      <c r="U70" s="180"/>
      <c r="V70" s="1"/>
      <c r="W70" s="126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26"/>
      <c r="C71" s="1"/>
      <c r="D71" s="126"/>
      <c r="E71" s="12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80"/>
      <c r="R71" s="180"/>
      <c r="S71" s="180"/>
      <c r="T71" s="180"/>
      <c r="U71" s="180"/>
      <c r="V71" s="1"/>
      <c r="W71" s="126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26"/>
      <c r="C72" s="1"/>
      <c r="D72" s="126"/>
      <c r="E72" s="12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80"/>
      <c r="R72" s="180"/>
      <c r="S72" s="180"/>
      <c r="T72" s="180"/>
      <c r="U72" s="180"/>
      <c r="V72" s="1"/>
      <c r="W72" s="126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26"/>
      <c r="C73" s="1"/>
      <c r="D73" s="126"/>
      <c r="E73" s="12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80"/>
      <c r="R73" s="180"/>
      <c r="S73" s="180"/>
      <c r="T73" s="180"/>
      <c r="U73" s="180"/>
      <c r="V73" s="1"/>
      <c r="W73" s="126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26"/>
      <c r="C74" s="1"/>
      <c r="D74" s="126"/>
      <c r="E74" s="12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80"/>
      <c r="R74" s="180"/>
      <c r="S74" s="180"/>
      <c r="T74" s="180"/>
      <c r="U74" s="180"/>
      <c r="V74" s="1"/>
      <c r="W74" s="126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26"/>
      <c r="C75" s="1"/>
      <c r="D75" s="126"/>
      <c r="E75" s="12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80"/>
      <c r="R75" s="180"/>
      <c r="S75" s="180"/>
      <c r="T75" s="180"/>
      <c r="U75" s="180"/>
      <c r="V75" s="1"/>
      <c r="W75" s="126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26"/>
      <c r="C76" s="1"/>
      <c r="D76" s="126"/>
      <c r="E76" s="12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80"/>
      <c r="R76" s="180"/>
      <c r="S76" s="180"/>
      <c r="T76" s="180"/>
      <c r="U76" s="180"/>
      <c r="V76" s="1"/>
      <c r="W76" s="126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26"/>
      <c r="C77" s="1"/>
      <c r="D77" s="126"/>
      <c r="E77" s="12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80"/>
      <c r="R77" s="180"/>
      <c r="S77" s="180"/>
      <c r="T77" s="180"/>
      <c r="U77" s="180"/>
      <c r="V77" s="1"/>
      <c r="W77" s="126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26"/>
      <c r="C78" s="1"/>
      <c r="D78" s="126"/>
      <c r="E78" s="12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80"/>
      <c r="R78" s="180"/>
      <c r="S78" s="180"/>
      <c r="T78" s="180"/>
      <c r="U78" s="180"/>
      <c r="V78" s="1"/>
      <c r="W78" s="126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26"/>
      <c r="C79" s="1"/>
      <c r="D79" s="126"/>
      <c r="E79" s="12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80"/>
      <c r="R79" s="180"/>
      <c r="S79" s="180"/>
      <c r="T79" s="180"/>
      <c r="U79" s="180"/>
      <c r="V79" s="1"/>
      <c r="W79" s="126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26"/>
      <c r="C80" s="1"/>
      <c r="D80" s="126"/>
      <c r="E80" s="12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80"/>
      <c r="R80" s="180"/>
      <c r="S80" s="180"/>
      <c r="T80" s="180"/>
      <c r="U80" s="180"/>
      <c r="V80" s="1"/>
      <c r="W80" s="126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26"/>
      <c r="C81" s="1"/>
      <c r="D81" s="126"/>
      <c r="E81" s="12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80"/>
      <c r="R81" s="180"/>
      <c r="S81" s="180"/>
      <c r="T81" s="180"/>
      <c r="U81" s="180"/>
      <c r="V81" s="1"/>
      <c r="W81" s="126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26"/>
      <c r="C82" s="1"/>
      <c r="D82" s="126"/>
      <c r="E82" s="12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80"/>
      <c r="R82" s="180"/>
      <c r="S82" s="180"/>
      <c r="T82" s="180"/>
      <c r="U82" s="180"/>
      <c r="V82" s="1"/>
      <c r="W82" s="126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26"/>
      <c r="C83" s="1"/>
      <c r="D83" s="126"/>
      <c r="E83" s="12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80"/>
      <c r="R83" s="180"/>
      <c r="S83" s="180"/>
      <c r="T83" s="180"/>
      <c r="U83" s="180"/>
      <c r="V83" s="1"/>
      <c r="W83" s="126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26"/>
      <c r="C84" s="1"/>
      <c r="D84" s="126"/>
      <c r="E84" s="12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80"/>
      <c r="R84" s="180"/>
      <c r="S84" s="180"/>
      <c r="T84" s="180"/>
      <c r="U84" s="180"/>
      <c r="V84" s="1"/>
      <c r="W84" s="126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26"/>
      <c r="C85" s="1"/>
      <c r="D85" s="126"/>
      <c r="E85" s="12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80"/>
      <c r="R85" s="180"/>
      <c r="S85" s="180"/>
      <c r="T85" s="180"/>
      <c r="U85" s="180"/>
      <c r="V85" s="1"/>
      <c r="W85" s="126"/>
      <c r="X85" s="1"/>
      <c r="Y85" s="92"/>
      <c r="Z85" s="92"/>
      <c r="AA85" s="92"/>
      <c r="AB85" s="92"/>
      <c r="AC85" s="92"/>
      <c r="AD85" s="92"/>
    </row>
    <row r="86" spans="1:30" x14ac:dyDescent="0.25">
      <c r="A86" s="24"/>
      <c r="B86" s="126"/>
      <c r="C86" s="1"/>
      <c r="D86" s="126"/>
      <c r="E86" s="127"/>
      <c r="G86" s="1"/>
      <c r="H86" s="38"/>
      <c r="I86" s="1"/>
      <c r="J86" s="25"/>
      <c r="K86" s="25"/>
      <c r="L86" s="25"/>
      <c r="M86" s="1"/>
      <c r="N86" s="1"/>
      <c r="O86" s="1"/>
      <c r="P86" s="1"/>
      <c r="Q86" s="180"/>
      <c r="R86" s="180"/>
      <c r="S86" s="180"/>
      <c r="T86" s="180"/>
      <c r="U86" s="180"/>
      <c r="V86" s="1"/>
      <c r="W86" s="126"/>
      <c r="X86" s="1"/>
      <c r="Y86" s="92"/>
      <c r="Z86" s="92"/>
      <c r="AA86" s="92"/>
      <c r="AB86" s="92"/>
      <c r="AC86" s="92"/>
      <c r="AD86" s="92"/>
    </row>
    <row r="87" spans="1:30" x14ac:dyDescent="0.25">
      <c r="A87" s="24"/>
      <c r="B87" s="126"/>
      <c r="C87" s="1"/>
      <c r="D87" s="126"/>
      <c r="E87" s="127"/>
      <c r="G87" s="1"/>
      <c r="H87" s="38"/>
      <c r="I87" s="1"/>
      <c r="J87" s="25"/>
      <c r="K87" s="25"/>
      <c r="L87" s="25"/>
      <c r="M87" s="1"/>
      <c r="N87" s="1"/>
      <c r="O87" s="1"/>
      <c r="P87" s="1"/>
      <c r="Q87" s="180"/>
      <c r="R87" s="180"/>
      <c r="S87" s="180"/>
      <c r="T87" s="180"/>
      <c r="U87" s="180"/>
      <c r="V87" s="1"/>
      <c r="W87" s="126"/>
      <c r="X87" s="1"/>
      <c r="Y87" s="92"/>
      <c r="Z87" s="92"/>
      <c r="AA87" s="92"/>
      <c r="AB87" s="92"/>
      <c r="AC87" s="92"/>
      <c r="AD87" s="92"/>
    </row>
    <row r="88" spans="1:30" x14ac:dyDescent="0.25">
      <c r="A88" s="24"/>
      <c r="B88" s="126"/>
      <c r="C88" s="1"/>
      <c r="D88" s="126"/>
      <c r="E88" s="127"/>
      <c r="G88" s="1"/>
      <c r="H88" s="38"/>
      <c r="I88" s="1"/>
      <c r="J88" s="25"/>
      <c r="K88" s="25"/>
      <c r="L88" s="25"/>
      <c r="M88" s="1"/>
      <c r="N88" s="1"/>
      <c r="O88" s="1"/>
      <c r="P88" s="1"/>
      <c r="Q88" s="180"/>
      <c r="R88" s="180"/>
      <c r="S88" s="180"/>
      <c r="T88" s="180"/>
      <c r="U88" s="180"/>
      <c r="V88" s="1"/>
      <c r="W88" s="126"/>
      <c r="X88" s="1"/>
      <c r="Y88" s="92"/>
      <c r="Z88" s="92"/>
      <c r="AA88" s="92"/>
      <c r="AB88" s="92"/>
      <c r="AC88" s="92"/>
      <c r="AD88" s="92"/>
    </row>
    <row r="89" spans="1:30" x14ac:dyDescent="0.25">
      <c r="A89" s="24"/>
      <c r="B89" s="126"/>
      <c r="C89" s="1"/>
      <c r="D89" s="126"/>
      <c r="E89" s="127"/>
      <c r="G89" s="1"/>
      <c r="H89" s="38"/>
      <c r="I89" s="1"/>
      <c r="J89" s="25"/>
      <c r="K89" s="25"/>
      <c r="L89" s="25"/>
      <c r="M89" s="1"/>
      <c r="N89" s="1"/>
      <c r="O89" s="1"/>
      <c r="P89" s="1"/>
      <c r="Q89" s="180"/>
      <c r="R89" s="180"/>
      <c r="S89" s="180"/>
      <c r="T89" s="180"/>
      <c r="U89" s="180"/>
      <c r="V89" s="1"/>
      <c r="W89" s="126"/>
      <c r="X89" s="1"/>
      <c r="Y89" s="92"/>
      <c r="Z89" s="92"/>
      <c r="AA89" s="92"/>
      <c r="AB89" s="92"/>
      <c r="AC89" s="92"/>
      <c r="AD89" s="92"/>
    </row>
    <row r="90" spans="1:30" x14ac:dyDescent="0.25">
      <c r="A90" s="24"/>
      <c r="B90" s="126"/>
      <c r="C90" s="1"/>
      <c r="D90" s="126"/>
      <c r="E90" s="127"/>
      <c r="G90" s="1"/>
      <c r="H90" s="38"/>
      <c r="I90" s="1"/>
      <c r="J90" s="25"/>
      <c r="K90" s="25"/>
      <c r="L90" s="25"/>
      <c r="M90" s="1"/>
      <c r="N90" s="1"/>
      <c r="O90" s="1"/>
      <c r="P90" s="1"/>
      <c r="Q90" s="180"/>
      <c r="R90" s="180"/>
      <c r="S90" s="180"/>
      <c r="T90" s="180"/>
      <c r="U90" s="180"/>
      <c r="V90" s="1"/>
      <c r="W90" s="126"/>
      <c r="X90" s="1"/>
      <c r="Y90" s="92"/>
      <c r="Z90" s="92"/>
      <c r="AA90" s="92"/>
      <c r="AB90" s="92"/>
      <c r="AC90" s="92"/>
      <c r="AD90" s="92"/>
    </row>
    <row r="91" spans="1:30" x14ac:dyDescent="0.25">
      <c r="A91" s="24"/>
      <c r="B91" s="126"/>
      <c r="C91" s="1"/>
      <c r="D91" s="126"/>
      <c r="E91" s="127"/>
      <c r="G91" s="1"/>
      <c r="H91" s="38"/>
      <c r="I91" s="1"/>
      <c r="J91" s="25"/>
      <c r="K91" s="25"/>
      <c r="L91" s="25"/>
      <c r="M91" s="1"/>
      <c r="N91" s="1"/>
      <c r="O91" s="1"/>
      <c r="P91" s="1"/>
      <c r="Q91" s="180"/>
      <c r="R91" s="180"/>
      <c r="S91" s="180"/>
      <c r="T91" s="180"/>
      <c r="U91" s="180"/>
      <c r="V91" s="1"/>
      <c r="W91" s="126"/>
      <c r="X91" s="1"/>
      <c r="Y91" s="92"/>
      <c r="Z91" s="92"/>
      <c r="AA91" s="92"/>
      <c r="AB91" s="92"/>
      <c r="AC91" s="92"/>
      <c r="AD91" s="92"/>
    </row>
    <row r="92" spans="1:30" x14ac:dyDescent="0.25">
      <c r="A92" s="24"/>
      <c r="B92" s="126"/>
      <c r="C92" s="1"/>
      <c r="D92" s="126"/>
      <c r="E92" s="127"/>
      <c r="G92" s="1"/>
      <c r="H92" s="38"/>
      <c r="I92" s="1"/>
      <c r="J92" s="25"/>
      <c r="K92" s="25"/>
      <c r="L92" s="25"/>
      <c r="M92" s="1"/>
      <c r="N92" s="1"/>
      <c r="O92" s="1"/>
      <c r="P92" s="1"/>
      <c r="Q92" s="180"/>
      <c r="R92" s="180"/>
      <c r="S92" s="180"/>
      <c r="T92" s="180"/>
      <c r="U92" s="180"/>
      <c r="V92" s="1"/>
      <c r="W92" s="126"/>
      <c r="X92" s="1"/>
      <c r="Y92" s="92"/>
      <c r="Z92" s="92"/>
      <c r="AA92" s="92"/>
      <c r="AB92" s="92"/>
      <c r="AC92" s="92"/>
      <c r="AD92" s="92"/>
    </row>
  </sheetData>
  <sortState ref="B16:X19">
    <sortCondition descending="1" ref="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2019-01-30T15:27:59Z</dcterms:modified>
</cp:coreProperties>
</file>