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9" i="3" l="1"/>
  <c r="O9" i="3"/>
  <c r="N9" i="3"/>
  <c r="M9" i="3"/>
  <c r="L9" i="3"/>
  <c r="O8" i="3"/>
  <c r="N8" i="3"/>
  <c r="M8" i="3"/>
  <c r="L8" i="3"/>
  <c r="J5" i="3"/>
  <c r="K8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F11" i="3" l="1"/>
  <c r="L11" i="3" s="1"/>
  <c r="F10" i="3"/>
  <c r="H10" i="3"/>
  <c r="H11" i="3" s="1"/>
  <c r="M11" i="3" s="1"/>
  <c r="K11" i="3"/>
  <c r="J11" i="3" s="1"/>
  <c r="O11" i="3"/>
  <c r="O10" i="3"/>
  <c r="J10" i="3"/>
  <c r="L10" i="3"/>
  <c r="AF5" i="3"/>
  <c r="AQ16" i="1"/>
  <c r="AP16" i="1"/>
  <c r="AO16" i="1"/>
  <c r="AN16" i="1"/>
  <c r="AM16" i="1"/>
  <c r="AL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O25" i="1" s="1"/>
  <c r="M16" i="1"/>
  <c r="L16" i="1"/>
  <c r="K16" i="1"/>
  <c r="J16" i="1"/>
  <c r="I16" i="1"/>
  <c r="H16" i="1"/>
  <c r="H21" i="1" s="1"/>
  <c r="G16" i="1"/>
  <c r="G21" i="1" s="1"/>
  <c r="F16" i="1"/>
  <c r="F21" i="1" s="1"/>
  <c r="E16" i="1"/>
  <c r="E21" i="1" s="1"/>
  <c r="M10" i="3" l="1"/>
  <c r="N10" i="3"/>
  <c r="N11" i="3"/>
  <c r="L22" i="1"/>
  <c r="M22" i="1"/>
  <c r="E24" i="1"/>
  <c r="G24" i="1"/>
  <c r="K22" i="1"/>
  <c r="D18" i="1"/>
  <c r="K21" i="1"/>
  <c r="F24" i="1"/>
  <c r="H24" i="1"/>
  <c r="L24" i="1" s="1"/>
  <c r="L21" i="1"/>
  <c r="I21" i="1"/>
  <c r="N22" i="1"/>
  <c r="Z16" i="1" s="1"/>
  <c r="N16" i="1"/>
  <c r="N21" i="1" s="1"/>
  <c r="K24" i="1" l="1"/>
  <c r="I24" i="1"/>
  <c r="M21" i="1"/>
  <c r="N24" i="1" l="1"/>
  <c r="M24" i="1"/>
</calcChain>
</file>

<file path=xl/sharedStrings.xml><?xml version="1.0" encoding="utf-8"?>
<sst xmlns="http://schemas.openxmlformats.org/spreadsheetml/2006/main" count="203" uniqueCount="90">
  <si>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</si>
  <si>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</si>
  <si>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</si>
  <si>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</si>
  <si>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</si>
  <si>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</si>
  <si>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</si>
  <si>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</si>
  <si>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</si>
  <si>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</si>
  <si>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</si>
  <si>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</si>
  <si>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</si>
  <si>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</si>
  <si>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</si>
  <si>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</si>
  <si>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</si>
  <si>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</si>
  <si>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</si>
  <si>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</si>
  <si>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</si>
  <si>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</si>
  <si>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</si>
  <si>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</si>
  <si>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</si>
  <si>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</si>
  <si>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</si>
  <si>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</si>
  <si>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</si>
  <si>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</si>
  <si>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</si>
  <si>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</si>
  <si>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</si>
  <si>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Antti-Jussi Toropainen</t>
  </si>
  <si>
    <t>KiPa</t>
  </si>
  <si>
    <t>Seurat</t>
  </si>
  <si>
    <t>05.07. 2011  KiPa - SoJy  0-2  (2-8, 2-4)</t>
  </si>
  <si>
    <t>1.  ottelu</t>
  </si>
  <si>
    <t xml:space="preserve">  16 v   6 kk   3 pv</t>
  </si>
  <si>
    <t>poikien superpesis</t>
  </si>
  <si>
    <t>8.</t>
  </si>
  <si>
    <t>2.1.1995   Kitee</t>
  </si>
  <si>
    <t>KiPa = Kiteen Pallo-90  (1990),  kasvattajaseura</t>
  </si>
  <si>
    <t>IPV</t>
  </si>
  <si>
    <t>IPV = Imatran Pallo-Veikot  (1955)</t>
  </si>
  <si>
    <t>4.  ottelu</t>
  </si>
  <si>
    <t>12.06. 2014  AA - KiPa  0-1  (0-3, 2-2)</t>
  </si>
  <si>
    <t xml:space="preserve">  19 v   5 kk 10 pv</t>
  </si>
  <si>
    <t>YKKÖSPESIS</t>
  </si>
  <si>
    <t>ykköspesis</t>
  </si>
  <si>
    <t>3.</t>
  </si>
  <si>
    <t>IPV  2</t>
  </si>
  <si>
    <t>suomensarja</t>
  </si>
  <si>
    <t>21.05. 2015  KiPa - AA  2-0  (5-2, 7-5)</t>
  </si>
  <si>
    <t>12.  ottelu</t>
  </si>
  <si>
    <t xml:space="preserve">  20 v   4 kk 19 pv</t>
  </si>
  <si>
    <t>10.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</si>
  <si>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</si>
  <si>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</si>
  <si>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</si>
  <si>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</si>
  <si>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</si>
  <si>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</si>
  <si>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</si>
  <si>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</si>
  <si>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</si>
  <si>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</si>
  <si>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0-3  ViVe</t>
  </si>
  <si>
    <t>Minipudotuspelit;  2-1  JymyJussit</t>
  </si>
  <si>
    <t>0-0-0</t>
  </si>
  <si>
    <t>0/0</t>
  </si>
  <si>
    <t>KAIKKIEN AIKOJEN TILASTOT, TOP-10</t>
  </si>
  <si>
    <t>PESISPÖRSSIRAJAT</t>
  </si>
  <si>
    <t>Lyöty</t>
  </si>
  <si>
    <t>Tuotu</t>
  </si>
  <si>
    <t>7.</t>
  </si>
  <si>
    <t xml:space="preserve">      Runkosarja TOP-30</t>
  </si>
  <si>
    <t>Ylempi loppusarja TOP-10</t>
  </si>
  <si>
    <t>1-3  KPL</t>
  </si>
  <si>
    <t>0/3</t>
  </si>
  <si>
    <t>5.</t>
  </si>
  <si>
    <t>9.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</si>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</sst>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7" fillId="2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7" fillId="0" borderId="0" xfId="0" applyFont="1" applyFill="1"/>
    <xf numFmtId="0" fontId="3" fillId="3" borderId="15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8" fillId="2" borderId="0" xfId="0" applyFont="1" applyFill="1"/>
    <xf numFmtId="0" fontId="0" fillId="0" borderId="0" xfId="0" applyFill="1"/>
    <xf numFmtId="0" fontId="3" fillId="4" borderId="3" xfId="0" applyFont="1" applyFill="1" applyBorder="1" applyAlignment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61" customWidth="1"/>
    <col min="3" max="3" width="6.140625" style="60" customWidth="1"/>
    <col min="4" max="4" width="8.57031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84" customWidth="1"/>
    <col min="45" max="16384" width="9.140625" style="84"/>
  </cols>
  <sheetData>
    <row r="1" spans="1:44" ht="17.25" customHeight="1" x14ac:dyDescent="0.25">
      <c r="A1" s="83"/>
      <c r="B1" s="2" t="s">
        <v>33</v>
      </c>
      <c r="C1" s="3"/>
      <c r="D1" s="4"/>
      <c r="E1" s="5"/>
      <c r="F1" s="6" t="s">
        <v>41</v>
      </c>
      <c r="G1" s="3"/>
      <c r="H1" s="5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0"/>
    </row>
    <row r="2" spans="1:44" s="75" customFormat="1" ht="15" customHeight="1" x14ac:dyDescent="0.25">
      <c r="A2" s="71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76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77</v>
      </c>
      <c r="AC2" s="20"/>
      <c r="AD2" s="14"/>
      <c r="AE2" s="21"/>
      <c r="AF2" s="19"/>
      <c r="AG2" s="22" t="s">
        <v>58</v>
      </c>
      <c r="AH2" s="14"/>
      <c r="AI2" s="14"/>
      <c r="AJ2" s="15"/>
      <c r="AK2" s="19"/>
      <c r="AL2" s="22" t="s">
        <v>59</v>
      </c>
      <c r="AM2" s="20"/>
      <c r="AN2" s="14"/>
      <c r="AO2" s="85" t="s">
        <v>60</v>
      </c>
      <c r="AP2" s="14"/>
      <c r="AQ2" s="15"/>
      <c r="AR2" s="40"/>
    </row>
    <row r="3" spans="1:44" s="75" customFormat="1" ht="15" customHeight="1" x14ac:dyDescent="0.25">
      <c r="A3" s="7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61</v>
      </c>
      <c r="AE3" s="18" t="s">
        <v>16</v>
      </c>
      <c r="AF3" s="23"/>
      <c r="AG3" s="18" t="s">
        <v>62</v>
      </c>
      <c r="AH3" s="18" t="s">
        <v>63</v>
      </c>
      <c r="AI3" s="15" t="s">
        <v>64</v>
      </c>
      <c r="AJ3" s="18" t="s">
        <v>65</v>
      </c>
      <c r="AK3" s="23"/>
      <c r="AL3" s="18" t="s">
        <v>22</v>
      </c>
      <c r="AM3" s="18" t="s">
        <v>23</v>
      </c>
      <c r="AN3" s="15" t="s">
        <v>66</v>
      </c>
      <c r="AO3" s="15" t="s">
        <v>30</v>
      </c>
      <c r="AP3" s="17" t="s">
        <v>31</v>
      </c>
      <c r="AQ3" s="18" t="s">
        <v>32</v>
      </c>
      <c r="AR3" s="40"/>
    </row>
    <row r="4" spans="1:44" s="75" customFormat="1" ht="15" customHeight="1" x14ac:dyDescent="0.25">
      <c r="A4" s="71"/>
      <c r="B4" s="24">
        <v>2011</v>
      </c>
      <c r="C4" s="25" t="s">
        <v>80</v>
      </c>
      <c r="D4" s="26" t="s">
        <v>34</v>
      </c>
      <c r="E4" s="25"/>
      <c r="F4" s="26" t="s">
        <v>39</v>
      </c>
      <c r="G4" s="25"/>
      <c r="H4" s="25"/>
      <c r="I4" s="25"/>
      <c r="J4" s="25"/>
      <c r="K4" s="25"/>
      <c r="L4" s="25"/>
      <c r="M4" s="25"/>
      <c r="N4" s="25"/>
      <c r="O4" s="23"/>
      <c r="P4" s="18"/>
      <c r="Q4" s="18"/>
      <c r="R4" s="18"/>
      <c r="S4" s="18"/>
      <c r="T4" s="23"/>
      <c r="U4" s="27"/>
      <c r="V4" s="28"/>
      <c r="W4" s="29"/>
      <c r="X4" s="28"/>
      <c r="Y4" s="28"/>
      <c r="Z4" s="65"/>
      <c r="AA4" s="23"/>
      <c r="AB4" s="18"/>
      <c r="AC4" s="18"/>
      <c r="AD4" s="18"/>
      <c r="AE4" s="18"/>
      <c r="AF4" s="23"/>
      <c r="AG4" s="27"/>
      <c r="AH4" s="27"/>
      <c r="AI4" s="27"/>
      <c r="AJ4" s="27"/>
      <c r="AK4" s="23"/>
      <c r="AL4" s="28"/>
      <c r="AM4" s="28"/>
      <c r="AN4" s="28"/>
      <c r="AO4" s="29"/>
      <c r="AP4" s="32"/>
      <c r="AQ4" s="28"/>
      <c r="AR4" s="40"/>
    </row>
    <row r="5" spans="1:44" s="75" customFormat="1" ht="15" customHeight="1" x14ac:dyDescent="0.25">
      <c r="A5" s="71"/>
      <c r="B5" s="28">
        <v>2011</v>
      </c>
      <c r="C5" s="29" t="s">
        <v>40</v>
      </c>
      <c r="D5" s="44" t="s">
        <v>34</v>
      </c>
      <c r="E5" s="29">
        <v>1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11">
        <v>0</v>
      </c>
      <c r="N5" s="65">
        <v>0</v>
      </c>
      <c r="O5" s="23">
        <v>3</v>
      </c>
      <c r="P5" s="18"/>
      <c r="Q5" s="18"/>
      <c r="R5" s="18"/>
      <c r="S5" s="18"/>
      <c r="T5" s="23"/>
      <c r="U5" s="28"/>
      <c r="V5" s="28"/>
      <c r="W5" s="29"/>
      <c r="X5" s="28"/>
      <c r="Y5" s="28"/>
      <c r="Z5" s="65"/>
      <c r="AA5" s="23"/>
      <c r="AB5" s="18"/>
      <c r="AC5" s="18"/>
      <c r="AD5" s="18"/>
      <c r="AE5" s="18"/>
      <c r="AF5" s="23"/>
      <c r="AG5" s="27"/>
      <c r="AH5" s="27"/>
      <c r="AI5" s="27"/>
      <c r="AJ5" s="27"/>
      <c r="AK5" s="23"/>
      <c r="AL5" s="28"/>
      <c r="AM5" s="27"/>
      <c r="AN5" s="31"/>
      <c r="AO5" s="29"/>
      <c r="AP5" s="32"/>
      <c r="AQ5" s="28"/>
      <c r="AR5" s="40"/>
    </row>
    <row r="6" spans="1:44" s="75" customFormat="1" ht="15" customHeight="1" x14ac:dyDescent="0.25">
      <c r="A6" s="71"/>
      <c r="B6" s="24">
        <v>2012</v>
      </c>
      <c r="C6" s="25" t="s">
        <v>81</v>
      </c>
      <c r="D6" s="26" t="s">
        <v>34</v>
      </c>
      <c r="E6" s="25"/>
      <c r="F6" s="26" t="s">
        <v>39</v>
      </c>
      <c r="G6" s="25"/>
      <c r="H6" s="25"/>
      <c r="I6" s="25"/>
      <c r="J6" s="25"/>
      <c r="K6" s="25"/>
      <c r="L6" s="25"/>
      <c r="M6" s="64"/>
      <c r="N6" s="24"/>
      <c r="O6" s="23">
        <v>0</v>
      </c>
      <c r="P6" s="18"/>
      <c r="Q6" s="18"/>
      <c r="R6" s="18"/>
      <c r="S6" s="18"/>
      <c r="T6" s="23"/>
      <c r="U6" s="27"/>
      <c r="V6" s="29"/>
      <c r="W6" s="29"/>
      <c r="X6" s="28"/>
      <c r="Y6" s="28"/>
      <c r="Z6" s="65"/>
      <c r="AA6" s="23"/>
      <c r="AB6" s="18"/>
      <c r="AC6" s="18"/>
      <c r="AD6" s="18"/>
      <c r="AE6" s="18"/>
      <c r="AF6" s="23"/>
      <c r="AG6" s="27"/>
      <c r="AH6" s="27"/>
      <c r="AI6" s="27"/>
      <c r="AJ6" s="27"/>
      <c r="AK6" s="23"/>
      <c r="AL6" s="28"/>
      <c r="AM6" s="27"/>
      <c r="AN6" s="31"/>
      <c r="AO6" s="29"/>
      <c r="AP6" s="32"/>
      <c r="AQ6" s="28"/>
      <c r="AR6" s="40"/>
    </row>
    <row r="7" spans="1:44" s="75" customFormat="1" ht="15" customHeight="1" x14ac:dyDescent="0.25">
      <c r="A7" s="71"/>
      <c r="B7" s="24">
        <v>2013</v>
      </c>
      <c r="C7" s="25" t="s">
        <v>81</v>
      </c>
      <c r="D7" s="26" t="s">
        <v>43</v>
      </c>
      <c r="E7" s="25"/>
      <c r="F7" s="26" t="s">
        <v>39</v>
      </c>
      <c r="G7" s="25"/>
      <c r="H7" s="25"/>
      <c r="I7" s="25"/>
      <c r="J7" s="25"/>
      <c r="K7" s="25"/>
      <c r="L7" s="25"/>
      <c r="M7" s="64"/>
      <c r="N7" s="24"/>
      <c r="O7" s="23">
        <v>0</v>
      </c>
      <c r="P7" s="18"/>
      <c r="Q7" s="18"/>
      <c r="R7" s="18"/>
      <c r="S7" s="18"/>
      <c r="T7" s="23"/>
      <c r="U7" s="27"/>
      <c r="V7" s="29"/>
      <c r="W7" s="29"/>
      <c r="X7" s="28"/>
      <c r="Y7" s="28"/>
      <c r="Z7" s="65"/>
      <c r="AA7" s="23"/>
      <c r="AB7" s="18"/>
      <c r="AC7" s="18"/>
      <c r="AD7" s="18"/>
      <c r="AE7" s="18"/>
      <c r="AF7" s="23"/>
      <c r="AG7" s="27"/>
      <c r="AH7" s="27"/>
      <c r="AI7" s="27"/>
      <c r="AJ7" s="27"/>
      <c r="AK7" s="23"/>
      <c r="AL7" s="28"/>
      <c r="AM7" s="27"/>
      <c r="AN7" s="31"/>
      <c r="AO7" s="29"/>
      <c r="AP7" s="32"/>
      <c r="AQ7" s="28"/>
      <c r="AR7" s="40"/>
    </row>
    <row r="8" spans="1:44" s="75" customFormat="1" ht="15" customHeight="1" x14ac:dyDescent="0.25">
      <c r="A8" s="71"/>
      <c r="B8" s="28">
        <v>2014</v>
      </c>
      <c r="C8" s="29" t="s">
        <v>40</v>
      </c>
      <c r="D8" s="44" t="s">
        <v>34</v>
      </c>
      <c r="E8" s="29">
        <v>10</v>
      </c>
      <c r="F8" s="29">
        <v>0</v>
      </c>
      <c r="G8" s="29">
        <v>1</v>
      </c>
      <c r="H8" s="29">
        <v>0</v>
      </c>
      <c r="I8" s="29">
        <v>12</v>
      </c>
      <c r="J8" s="29">
        <v>8</v>
      </c>
      <c r="K8" s="29">
        <v>1</v>
      </c>
      <c r="L8" s="29">
        <v>2</v>
      </c>
      <c r="M8" s="11">
        <v>1</v>
      </c>
      <c r="N8" s="65">
        <v>0.5</v>
      </c>
      <c r="O8" s="62">
        <v>24</v>
      </c>
      <c r="P8" s="18"/>
      <c r="Q8" s="18"/>
      <c r="R8" s="18"/>
      <c r="S8" s="18"/>
      <c r="T8" s="23"/>
      <c r="U8" s="28"/>
      <c r="V8" s="29"/>
      <c r="W8" s="29"/>
      <c r="X8" s="28"/>
      <c r="Y8" s="28"/>
      <c r="Z8" s="65"/>
      <c r="AA8" s="23"/>
      <c r="AB8" s="18"/>
      <c r="AC8" s="18"/>
      <c r="AD8" s="18"/>
      <c r="AE8" s="18"/>
      <c r="AF8" s="23"/>
      <c r="AG8" s="27"/>
      <c r="AH8" s="27"/>
      <c r="AI8" s="27"/>
      <c r="AJ8" s="27"/>
      <c r="AK8" s="23"/>
      <c r="AL8" s="28"/>
      <c r="AM8" s="27"/>
      <c r="AN8" s="31"/>
      <c r="AO8" s="29"/>
      <c r="AP8" s="32"/>
      <c r="AQ8" s="28"/>
      <c r="AR8" s="40"/>
    </row>
    <row r="9" spans="1:44" s="75" customFormat="1" ht="15" customHeight="1" x14ac:dyDescent="0.25">
      <c r="A9" s="71"/>
      <c r="B9" s="77">
        <v>2015</v>
      </c>
      <c r="C9" s="77" t="s">
        <v>50</v>
      </c>
      <c r="D9" s="78" t="s">
        <v>51</v>
      </c>
      <c r="E9" s="77"/>
      <c r="F9" s="79" t="s">
        <v>52</v>
      </c>
      <c r="G9" s="77"/>
      <c r="H9" s="77"/>
      <c r="I9" s="77"/>
      <c r="J9" s="77"/>
      <c r="K9" s="77"/>
      <c r="L9" s="77"/>
      <c r="M9" s="77"/>
      <c r="N9" s="80"/>
      <c r="O9" s="23"/>
      <c r="P9" s="18"/>
      <c r="Q9" s="18"/>
      <c r="R9" s="18"/>
      <c r="S9" s="18"/>
      <c r="T9" s="23"/>
      <c r="U9" s="76"/>
      <c r="V9" s="29"/>
      <c r="W9" s="29"/>
      <c r="X9" s="28"/>
      <c r="Y9" s="28"/>
      <c r="Z9" s="65"/>
      <c r="AA9" s="23"/>
      <c r="AB9" s="18"/>
      <c r="AC9" s="18"/>
      <c r="AD9" s="18"/>
      <c r="AE9" s="18"/>
      <c r="AF9" s="23"/>
      <c r="AG9" s="27"/>
      <c r="AH9" s="27"/>
      <c r="AI9" s="27"/>
      <c r="AJ9" s="27"/>
      <c r="AK9" s="23"/>
      <c r="AL9" s="28"/>
      <c r="AM9" s="28"/>
      <c r="AN9" s="28"/>
      <c r="AO9" s="29"/>
      <c r="AP9" s="32"/>
      <c r="AQ9" s="28"/>
      <c r="AR9" s="40"/>
    </row>
    <row r="10" spans="1:44" s="75" customFormat="1" ht="15" customHeight="1" x14ac:dyDescent="0.25">
      <c r="A10" s="71"/>
      <c r="B10" s="68">
        <v>2015</v>
      </c>
      <c r="C10" s="68" t="s">
        <v>57</v>
      </c>
      <c r="D10" s="69" t="s">
        <v>43</v>
      </c>
      <c r="E10" s="68"/>
      <c r="F10" s="72" t="s">
        <v>49</v>
      </c>
      <c r="G10" s="73"/>
      <c r="H10" s="74"/>
      <c r="I10" s="68"/>
      <c r="J10" s="68"/>
      <c r="K10" s="68"/>
      <c r="L10" s="68"/>
      <c r="M10" s="68"/>
      <c r="N10" s="70"/>
      <c r="O10" s="38"/>
      <c r="P10" s="18"/>
      <c r="Q10" s="18"/>
      <c r="R10" s="18"/>
      <c r="S10" s="18"/>
      <c r="T10" s="23"/>
      <c r="U10" s="28"/>
      <c r="V10" s="28"/>
      <c r="W10" s="29"/>
      <c r="X10" s="28"/>
      <c r="Y10" s="28"/>
      <c r="Z10" s="65"/>
      <c r="AA10" s="23"/>
      <c r="AB10" s="18"/>
      <c r="AC10" s="18"/>
      <c r="AD10" s="18"/>
      <c r="AE10" s="18"/>
      <c r="AF10" s="23"/>
      <c r="AG10" s="27"/>
      <c r="AH10" s="27"/>
      <c r="AI10" s="27"/>
      <c r="AJ10" s="27"/>
      <c r="AK10" s="23"/>
      <c r="AL10" s="28"/>
      <c r="AM10" s="28"/>
      <c r="AN10" s="28"/>
      <c r="AO10" s="29"/>
      <c r="AP10" s="32"/>
      <c r="AQ10" s="28"/>
      <c r="AR10" s="40"/>
    </row>
    <row r="11" spans="1:44" s="75" customFormat="1" ht="15" customHeight="1" x14ac:dyDescent="0.25">
      <c r="A11" s="71"/>
      <c r="B11" s="28">
        <v>2015</v>
      </c>
      <c r="C11" s="28" t="s">
        <v>56</v>
      </c>
      <c r="D11" s="27" t="s">
        <v>34</v>
      </c>
      <c r="E11" s="28">
        <v>16</v>
      </c>
      <c r="F11" s="28">
        <v>1</v>
      </c>
      <c r="G11" s="28">
        <v>6</v>
      </c>
      <c r="H11" s="28">
        <v>5</v>
      </c>
      <c r="I11" s="28">
        <v>32</v>
      </c>
      <c r="J11" s="28">
        <v>8</v>
      </c>
      <c r="K11" s="28">
        <v>9</v>
      </c>
      <c r="L11" s="28">
        <v>8</v>
      </c>
      <c r="M11" s="28">
        <v>7</v>
      </c>
      <c r="N11" s="46">
        <v>0.55169999999999997</v>
      </c>
      <c r="O11" s="81">
        <v>58</v>
      </c>
      <c r="P11" s="18"/>
      <c r="Q11" s="18"/>
      <c r="R11" s="18"/>
      <c r="S11" s="18"/>
      <c r="T11" s="23"/>
      <c r="U11" s="76"/>
      <c r="V11" s="28"/>
      <c r="W11" s="28"/>
      <c r="X11" s="28"/>
      <c r="Y11" s="28"/>
      <c r="Z11" s="65"/>
      <c r="AA11" s="23"/>
      <c r="AB11" s="18"/>
      <c r="AC11" s="18"/>
      <c r="AD11" s="18"/>
      <c r="AE11" s="18"/>
      <c r="AF11" s="23"/>
      <c r="AG11" s="27"/>
      <c r="AH11" s="27"/>
      <c r="AI11" s="27"/>
      <c r="AJ11" s="27"/>
      <c r="AK11" s="23"/>
      <c r="AL11" s="28"/>
      <c r="AM11" s="28"/>
      <c r="AN11" s="28"/>
      <c r="AO11" s="29"/>
      <c r="AP11" s="32"/>
      <c r="AQ11" s="28"/>
      <c r="AR11" s="40"/>
    </row>
    <row r="12" spans="1:44" s="75" customFormat="1" ht="15" customHeight="1" x14ac:dyDescent="0.25">
      <c r="A12" s="71"/>
      <c r="B12" s="28">
        <v>2016</v>
      </c>
      <c r="C12" s="28" t="s">
        <v>40</v>
      </c>
      <c r="D12" s="27" t="s">
        <v>34</v>
      </c>
      <c r="E12" s="28">
        <v>25</v>
      </c>
      <c r="F12" s="28">
        <v>1</v>
      </c>
      <c r="G12" s="28">
        <v>15</v>
      </c>
      <c r="H12" s="28">
        <v>5</v>
      </c>
      <c r="I12" s="28">
        <v>58</v>
      </c>
      <c r="J12" s="28">
        <v>6</v>
      </c>
      <c r="K12" s="28">
        <v>14</v>
      </c>
      <c r="L12" s="28">
        <v>22</v>
      </c>
      <c r="M12" s="28">
        <v>16</v>
      </c>
      <c r="N12" s="46">
        <v>0.45</v>
      </c>
      <c r="O12" s="81">
        <v>129</v>
      </c>
      <c r="P12" s="18"/>
      <c r="Q12" s="18"/>
      <c r="R12" s="18"/>
      <c r="S12" s="18"/>
      <c r="T12" s="23"/>
      <c r="U12" s="76">
        <v>6</v>
      </c>
      <c r="V12" s="28">
        <v>0</v>
      </c>
      <c r="W12" s="28">
        <v>6</v>
      </c>
      <c r="X12" s="28">
        <v>1</v>
      </c>
      <c r="Y12" s="28">
        <v>20</v>
      </c>
      <c r="Z12" s="65">
        <v>0.51300000000000001</v>
      </c>
      <c r="AA12" s="23"/>
      <c r="AB12" s="18"/>
      <c r="AC12" s="18"/>
      <c r="AD12" s="18"/>
      <c r="AE12" s="18"/>
      <c r="AF12" s="23"/>
      <c r="AG12" s="27" t="s">
        <v>67</v>
      </c>
      <c r="AH12" s="27" t="s">
        <v>68</v>
      </c>
      <c r="AI12" s="27"/>
      <c r="AJ12" s="27"/>
      <c r="AK12" s="23"/>
      <c r="AL12" s="28"/>
      <c r="AM12" s="28"/>
      <c r="AN12" s="28"/>
      <c r="AO12" s="29"/>
      <c r="AP12" s="32"/>
      <c r="AQ12" s="28"/>
      <c r="AR12" s="40"/>
    </row>
    <row r="13" spans="1:44" s="75" customFormat="1" ht="15" customHeight="1" x14ac:dyDescent="0.25">
      <c r="A13" s="71"/>
      <c r="B13" s="28">
        <v>2017</v>
      </c>
      <c r="C13" s="28" t="s">
        <v>75</v>
      </c>
      <c r="D13" s="27" t="s">
        <v>34</v>
      </c>
      <c r="E13" s="28">
        <v>31</v>
      </c>
      <c r="F13" s="28">
        <v>5</v>
      </c>
      <c r="G13" s="28">
        <v>15</v>
      </c>
      <c r="H13" s="28">
        <v>17</v>
      </c>
      <c r="I13" s="28">
        <v>108</v>
      </c>
      <c r="J13" s="28">
        <v>36</v>
      </c>
      <c r="K13" s="28">
        <v>19</v>
      </c>
      <c r="L13" s="28">
        <v>33</v>
      </c>
      <c r="M13" s="28">
        <v>20</v>
      </c>
      <c r="N13" s="46">
        <v>0.502</v>
      </c>
      <c r="O13" s="81">
        <v>215</v>
      </c>
      <c r="P13" s="18"/>
      <c r="Q13" s="18"/>
      <c r="R13" s="18"/>
      <c r="S13" s="18"/>
      <c r="T13" s="23"/>
      <c r="U13" s="76">
        <v>3</v>
      </c>
      <c r="V13" s="28">
        <v>1</v>
      </c>
      <c r="W13" s="28">
        <v>0</v>
      </c>
      <c r="X13" s="28">
        <v>4</v>
      </c>
      <c r="Y13" s="28">
        <v>14</v>
      </c>
      <c r="Z13" s="65">
        <v>0.63600000000000001</v>
      </c>
      <c r="AA13" s="23"/>
      <c r="AB13" s="18"/>
      <c r="AC13" s="18"/>
      <c r="AD13" s="18"/>
      <c r="AE13" s="18"/>
      <c r="AF13" s="23"/>
      <c r="AG13" s="27" t="s">
        <v>67</v>
      </c>
      <c r="AH13" s="27"/>
      <c r="AI13" s="27"/>
      <c r="AJ13" s="27"/>
      <c r="AK13" s="23"/>
      <c r="AL13" s="28"/>
      <c r="AM13" s="28"/>
      <c r="AN13" s="28"/>
      <c r="AO13" s="29"/>
      <c r="AP13" s="32"/>
      <c r="AQ13" s="28"/>
      <c r="AR13" s="40"/>
    </row>
    <row r="14" spans="1:44" s="75" customFormat="1" ht="15" customHeight="1" x14ac:dyDescent="0.25">
      <c r="A14" s="71"/>
      <c r="B14" s="28">
        <v>2018</v>
      </c>
      <c r="C14" s="28" t="s">
        <v>40</v>
      </c>
      <c r="D14" s="27" t="s">
        <v>34</v>
      </c>
      <c r="E14" s="28">
        <v>29</v>
      </c>
      <c r="F14" s="28">
        <v>2</v>
      </c>
      <c r="G14" s="28">
        <v>27</v>
      </c>
      <c r="H14" s="28">
        <v>11</v>
      </c>
      <c r="I14" s="28">
        <v>70</v>
      </c>
      <c r="J14" s="28">
        <v>25</v>
      </c>
      <c r="K14" s="28">
        <v>3</v>
      </c>
      <c r="L14" s="28">
        <v>13</v>
      </c>
      <c r="M14" s="28">
        <v>29</v>
      </c>
      <c r="N14" s="46">
        <v>0.45750000000000002</v>
      </c>
      <c r="O14" s="81">
        <v>153.00546448087431</v>
      </c>
      <c r="P14" s="18"/>
      <c r="Q14" s="18"/>
      <c r="R14" s="18"/>
      <c r="S14" s="18"/>
      <c r="T14" s="23"/>
      <c r="U14" s="76">
        <v>4</v>
      </c>
      <c r="V14" s="28">
        <v>0</v>
      </c>
      <c r="W14" s="28">
        <v>5</v>
      </c>
      <c r="X14" s="28">
        <v>0</v>
      </c>
      <c r="Y14" s="28">
        <v>16</v>
      </c>
      <c r="Z14" s="65">
        <v>0.55169999999999997</v>
      </c>
      <c r="AA14" s="23"/>
      <c r="AB14" s="18"/>
      <c r="AC14" s="18"/>
      <c r="AD14" s="18"/>
      <c r="AE14" s="18"/>
      <c r="AF14" s="23"/>
      <c r="AG14" s="27" t="s">
        <v>78</v>
      </c>
      <c r="AH14" s="27"/>
      <c r="AI14" s="27"/>
      <c r="AJ14" s="27"/>
      <c r="AK14" s="23"/>
      <c r="AL14" s="28"/>
      <c r="AM14" s="28"/>
      <c r="AN14" s="28"/>
      <c r="AO14" s="29"/>
      <c r="AP14" s="32"/>
      <c r="AQ14" s="28"/>
      <c r="AR14" s="40"/>
    </row>
    <row r="15" spans="1:44" s="75" customFormat="1" ht="15" customHeight="1" x14ac:dyDescent="0.25">
      <c r="A15" s="71"/>
      <c r="B15" s="28">
        <v>2019</v>
      </c>
      <c r="C15" s="28" t="s">
        <v>40</v>
      </c>
      <c r="D15" s="27" t="s">
        <v>34</v>
      </c>
      <c r="E15" s="28">
        <v>9</v>
      </c>
      <c r="F15" s="28">
        <v>0</v>
      </c>
      <c r="G15" s="28">
        <v>3</v>
      </c>
      <c r="H15" s="28">
        <v>3</v>
      </c>
      <c r="I15" s="28">
        <v>19</v>
      </c>
      <c r="J15" s="28">
        <v>11</v>
      </c>
      <c r="K15" s="28">
        <v>4</v>
      </c>
      <c r="L15" s="28">
        <v>1</v>
      </c>
      <c r="M15" s="28">
        <v>3</v>
      </c>
      <c r="N15" s="125">
        <v>0.44180000000000003</v>
      </c>
      <c r="O15" s="81">
        <v>43</v>
      </c>
      <c r="P15" s="18"/>
      <c r="Q15" s="18"/>
      <c r="R15" s="18"/>
      <c r="S15" s="18"/>
      <c r="T15" s="23"/>
      <c r="U15" s="76"/>
      <c r="V15" s="28"/>
      <c r="W15" s="28"/>
      <c r="X15" s="28"/>
      <c r="Y15" s="28"/>
      <c r="Z15" s="65"/>
      <c r="AA15" s="23"/>
      <c r="AB15" s="18"/>
      <c r="AC15" s="18"/>
      <c r="AD15" s="18"/>
      <c r="AE15" s="18"/>
      <c r="AF15" s="23"/>
      <c r="AG15" s="27"/>
      <c r="AH15" s="27"/>
      <c r="AI15" s="27"/>
      <c r="AJ15" s="27"/>
      <c r="AK15" s="23"/>
      <c r="AL15" s="28"/>
      <c r="AM15" s="28"/>
      <c r="AN15" s="28"/>
      <c r="AO15" s="29"/>
      <c r="AP15" s="32"/>
      <c r="AQ15" s="28"/>
      <c r="AR15" s="40"/>
    </row>
    <row r="16" spans="1:44" s="75" customFormat="1" ht="15" customHeight="1" x14ac:dyDescent="0.25">
      <c r="A16" s="86"/>
      <c r="B16" s="16" t="s">
        <v>7</v>
      </c>
      <c r="C16" s="17"/>
      <c r="D16" s="15"/>
      <c r="E16" s="18">
        <f t="shared" ref="E16:M16" si="0">SUM(E4:E15)</f>
        <v>121</v>
      </c>
      <c r="F16" s="18">
        <f t="shared" si="0"/>
        <v>9</v>
      </c>
      <c r="G16" s="18">
        <f t="shared" si="0"/>
        <v>67</v>
      </c>
      <c r="H16" s="18">
        <f t="shared" si="0"/>
        <v>41</v>
      </c>
      <c r="I16" s="18">
        <f t="shared" si="0"/>
        <v>299</v>
      </c>
      <c r="J16" s="18">
        <f t="shared" si="0"/>
        <v>94</v>
      </c>
      <c r="K16" s="18">
        <f t="shared" si="0"/>
        <v>50</v>
      </c>
      <c r="L16" s="18">
        <f t="shared" si="0"/>
        <v>79</v>
      </c>
      <c r="M16" s="17">
        <f t="shared" si="0"/>
        <v>76</v>
      </c>
      <c r="N16" s="33">
        <f>PRODUCT(I16/O16)</f>
        <v>0.47839581730432962</v>
      </c>
      <c r="O16" s="63">
        <f>SUM(O3:O15)</f>
        <v>625.00546448087425</v>
      </c>
      <c r="P16" s="87" t="s">
        <v>69</v>
      </c>
      <c r="Q16" s="87" t="s">
        <v>69</v>
      </c>
      <c r="R16" s="87" t="s">
        <v>69</v>
      </c>
      <c r="S16" s="87" t="s">
        <v>69</v>
      </c>
      <c r="T16" s="38"/>
      <c r="U16" s="18">
        <f>SUM(U4:U15)</f>
        <v>13</v>
      </c>
      <c r="V16" s="18">
        <f>SUM(V4:V15)</f>
        <v>1</v>
      </c>
      <c r="W16" s="18">
        <f>SUM(W4:W15)</f>
        <v>11</v>
      </c>
      <c r="X16" s="18">
        <f>SUM(X4:X15)</f>
        <v>5</v>
      </c>
      <c r="Y16" s="18">
        <f>SUM(Y4:Y15)</f>
        <v>50</v>
      </c>
      <c r="Z16" s="33">
        <f>PRODUCT(N22)</f>
        <v>0.55555555555555558</v>
      </c>
      <c r="AA16" s="63"/>
      <c r="AB16" s="87" t="s">
        <v>69</v>
      </c>
      <c r="AC16" s="87" t="s">
        <v>69</v>
      </c>
      <c r="AD16" s="87" t="s">
        <v>69</v>
      </c>
      <c r="AE16" s="87" t="s">
        <v>69</v>
      </c>
      <c r="AF16" s="23"/>
      <c r="AG16" s="87" t="s">
        <v>79</v>
      </c>
      <c r="AH16" s="87" t="s">
        <v>70</v>
      </c>
      <c r="AI16" s="87" t="s">
        <v>70</v>
      </c>
      <c r="AJ16" s="87" t="s">
        <v>70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0"/>
    </row>
    <row r="17" spans="1:45" s="75" customFormat="1" ht="15" customHeight="1" x14ac:dyDescent="0.25">
      <c r="A17" s="86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88"/>
      <c r="O17" s="23"/>
      <c r="P17" s="22"/>
      <c r="Q17" s="20"/>
      <c r="R17" s="89"/>
      <c r="S17" s="90"/>
      <c r="T17" s="23"/>
      <c r="U17" s="18"/>
      <c r="V17" s="18"/>
      <c r="W17" s="18"/>
      <c r="X17" s="18"/>
      <c r="Y17" s="18"/>
      <c r="Z17" s="33"/>
      <c r="AA17" s="23"/>
      <c r="AB17" s="91"/>
      <c r="AC17" s="92"/>
      <c r="AD17" s="89"/>
      <c r="AE17" s="90"/>
      <c r="AF17" s="23"/>
      <c r="AG17" s="93">
        <v>0</v>
      </c>
      <c r="AH17" s="94">
        <v>0</v>
      </c>
      <c r="AI17" s="94">
        <v>0</v>
      </c>
      <c r="AJ17" s="95">
        <v>0</v>
      </c>
      <c r="AK17" s="23"/>
      <c r="AL17" s="17"/>
      <c r="AM17" s="14"/>
      <c r="AN17" s="14"/>
      <c r="AO17" s="14"/>
      <c r="AP17" s="14"/>
      <c r="AQ17" s="15"/>
      <c r="AR17" s="40"/>
    </row>
    <row r="18" spans="1:45" ht="15" customHeight="1" x14ac:dyDescent="0.25">
      <c r="A18" s="71"/>
      <c r="B18" s="2" t="s">
        <v>2</v>
      </c>
      <c r="C18" s="32"/>
      <c r="D18" s="34">
        <f>SUM(F16:H16)+((I16-F16-G16)/3)+(E16/3)+(AL16*25)+(AM16*25)+(AN16*10)+(AO16*25)+(AP16*20)+(AQ16*15)</f>
        <v>231.66666666666666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3"/>
      <c r="Q18" s="23"/>
      <c r="R18" s="23"/>
      <c r="S18" s="23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3"/>
      <c r="AG18" s="35"/>
      <c r="AH18" s="35"/>
      <c r="AI18" s="35"/>
      <c r="AJ18" s="35"/>
      <c r="AK18" s="23"/>
      <c r="AL18" s="35"/>
      <c r="AM18" s="35"/>
      <c r="AN18" s="35"/>
      <c r="AO18" s="35"/>
      <c r="AP18" s="35"/>
      <c r="AQ18" s="35"/>
      <c r="AR18" s="40"/>
    </row>
    <row r="19" spans="1:45" s="75" customFormat="1" ht="15" customHeight="1" x14ac:dyDescent="0.25">
      <c r="A19" s="71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8"/>
      <c r="P19" s="38"/>
      <c r="Q19" s="38"/>
      <c r="R19" s="38"/>
      <c r="S19" s="38"/>
      <c r="T19" s="38"/>
      <c r="U19" s="35"/>
      <c r="V19" s="39"/>
      <c r="W19" s="35"/>
      <c r="X19" s="35"/>
      <c r="Y19" s="35"/>
      <c r="Z19" s="35"/>
      <c r="AA19" s="35"/>
      <c r="AB19" s="35"/>
      <c r="AC19" s="35"/>
      <c r="AD19" s="35"/>
      <c r="AE19" s="35"/>
      <c r="AF19" s="23"/>
      <c r="AG19" s="35"/>
      <c r="AH19" s="35"/>
      <c r="AI19" s="35"/>
      <c r="AJ19" s="35"/>
      <c r="AK19" s="23"/>
      <c r="AL19" s="35"/>
      <c r="AM19" s="35"/>
      <c r="AN19" s="35"/>
      <c r="AO19" s="35"/>
      <c r="AP19" s="35"/>
      <c r="AQ19" s="35"/>
      <c r="AR19" s="40"/>
    </row>
    <row r="20" spans="1:45" ht="15" customHeight="1" x14ac:dyDescent="0.25">
      <c r="A20" s="71"/>
      <c r="B20" s="22" t="s">
        <v>24</v>
      </c>
      <c r="C20" s="41"/>
      <c r="D20" s="41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5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2" t="s">
        <v>29</v>
      </c>
      <c r="Q20" s="12"/>
      <c r="R20" s="12"/>
      <c r="S20" s="12"/>
      <c r="T20" s="43"/>
      <c r="U20" s="43"/>
      <c r="V20" s="43"/>
      <c r="W20" s="43"/>
      <c r="X20" s="43"/>
      <c r="Y20" s="12"/>
      <c r="Z20" s="12"/>
      <c r="AA20" s="12"/>
      <c r="AB20" s="43"/>
      <c r="AC20" s="43"/>
      <c r="AD20" s="12"/>
      <c r="AE20" s="44"/>
      <c r="AF20" s="23"/>
      <c r="AG20" s="42" t="s">
        <v>71</v>
      </c>
      <c r="AH20" s="12"/>
      <c r="AI20" s="43"/>
      <c r="AJ20" s="44"/>
      <c r="AK20" s="23"/>
      <c r="AL20" s="10" t="s">
        <v>72</v>
      </c>
      <c r="AM20" s="12"/>
      <c r="AN20" s="12"/>
      <c r="AO20" s="12"/>
      <c r="AP20" s="12"/>
      <c r="AQ20" s="44"/>
      <c r="AR20" s="40"/>
    </row>
    <row r="21" spans="1:45" ht="15" customHeight="1" x14ac:dyDescent="0.25">
      <c r="A21" s="71"/>
      <c r="B21" s="42" t="s">
        <v>12</v>
      </c>
      <c r="C21" s="12"/>
      <c r="D21" s="44"/>
      <c r="E21" s="28">
        <f>PRODUCT(E16)</f>
        <v>121</v>
      </c>
      <c r="F21" s="28">
        <f>PRODUCT(F16)</f>
        <v>9</v>
      </c>
      <c r="G21" s="28">
        <f>PRODUCT(G16)</f>
        <v>67</v>
      </c>
      <c r="H21" s="28">
        <f>PRODUCT(H16)</f>
        <v>41</v>
      </c>
      <c r="I21" s="28">
        <f>PRODUCT(I16)</f>
        <v>299</v>
      </c>
      <c r="J21" s="35"/>
      <c r="K21" s="45">
        <f>PRODUCT((F21+G21)/E21)</f>
        <v>0.62809917355371903</v>
      </c>
      <c r="L21" s="45">
        <f>PRODUCT(H21/E21)</f>
        <v>0.33884297520661155</v>
      </c>
      <c r="M21" s="45">
        <f>PRODUCT(I21/E21)</f>
        <v>2.4710743801652892</v>
      </c>
      <c r="N21" s="46">
        <f>PRODUCT(N16)</f>
        <v>0.47839581730432962</v>
      </c>
      <c r="O21" s="23">
        <f>PRODUCT(O16)</f>
        <v>625.00546448087425</v>
      </c>
      <c r="P21" s="109" t="s">
        <v>9</v>
      </c>
      <c r="Q21" s="126"/>
      <c r="R21" s="110" t="s">
        <v>36</v>
      </c>
      <c r="S21" s="110"/>
      <c r="T21" s="110"/>
      <c r="U21" s="110"/>
      <c r="V21" s="110"/>
      <c r="W21" s="110"/>
      <c r="X21" s="110"/>
      <c r="Y21" s="127"/>
      <c r="Z21" s="127" t="s">
        <v>37</v>
      </c>
      <c r="AA21" s="127"/>
      <c r="AB21" s="110"/>
      <c r="AC21" s="128" t="s">
        <v>38</v>
      </c>
      <c r="AD21" s="129"/>
      <c r="AE21" s="111"/>
      <c r="AF21" s="23"/>
      <c r="AG21" s="130"/>
      <c r="AH21" s="143"/>
      <c r="AI21" s="110"/>
      <c r="AJ21" s="111"/>
      <c r="AK21" s="23"/>
      <c r="AL21" s="109"/>
      <c r="AM21" s="127"/>
      <c r="AN21" s="110"/>
      <c r="AO21" s="110"/>
      <c r="AP21" s="110"/>
      <c r="AQ21" s="111"/>
      <c r="AR21" s="40"/>
    </row>
    <row r="22" spans="1:45" ht="15" customHeight="1" x14ac:dyDescent="0.25">
      <c r="A22" s="71"/>
      <c r="B22" s="47" t="s">
        <v>14</v>
      </c>
      <c r="C22" s="48"/>
      <c r="D22" s="49"/>
      <c r="E22" s="28">
        <f>SUM(U16)</f>
        <v>13</v>
      </c>
      <c r="F22" s="28">
        <f>SUM(V16)</f>
        <v>1</v>
      </c>
      <c r="G22" s="28">
        <f>SUM(W16)</f>
        <v>11</v>
      </c>
      <c r="H22" s="28">
        <f>SUM(X16)</f>
        <v>5</v>
      </c>
      <c r="I22" s="28">
        <f>SUM(Y16)</f>
        <v>50</v>
      </c>
      <c r="J22" s="35"/>
      <c r="K22" s="45">
        <f>PRODUCT((F22+G22)/E22)</f>
        <v>0.92307692307692313</v>
      </c>
      <c r="L22" s="45">
        <f>PRODUCT(H22/E22)</f>
        <v>0.38461538461538464</v>
      </c>
      <c r="M22" s="45">
        <f>PRODUCT(I22/E22)</f>
        <v>3.8461538461538463</v>
      </c>
      <c r="N22" s="46">
        <f>PRODUCT(I22/O22)</f>
        <v>0.55555555555555558</v>
      </c>
      <c r="O22" s="23">
        <v>90</v>
      </c>
      <c r="P22" s="130" t="s">
        <v>73</v>
      </c>
      <c r="Q22" s="131"/>
      <c r="R22" s="132" t="s">
        <v>53</v>
      </c>
      <c r="S22" s="132"/>
      <c r="T22" s="132"/>
      <c r="U22" s="132"/>
      <c r="V22" s="132"/>
      <c r="W22" s="132"/>
      <c r="X22" s="132"/>
      <c r="Y22" s="133"/>
      <c r="Z22" s="133" t="s">
        <v>54</v>
      </c>
      <c r="AA22" s="133"/>
      <c r="AB22" s="132"/>
      <c r="AC22" s="134" t="s">
        <v>55</v>
      </c>
      <c r="AD22" s="63"/>
      <c r="AE22" s="135"/>
      <c r="AF22" s="23"/>
      <c r="AG22" s="130"/>
      <c r="AH22" s="144"/>
      <c r="AI22" s="132"/>
      <c r="AJ22" s="135"/>
      <c r="AK22" s="23"/>
      <c r="AL22" s="130"/>
      <c r="AM22" s="133"/>
      <c r="AN22" s="132"/>
      <c r="AO22" s="132"/>
      <c r="AP22" s="132"/>
      <c r="AQ22" s="135"/>
      <c r="AR22" s="40"/>
    </row>
    <row r="23" spans="1:45" ht="15" customHeight="1" x14ac:dyDescent="0.25">
      <c r="A23" s="71"/>
      <c r="B23" s="50" t="s">
        <v>15</v>
      </c>
      <c r="C23" s="51"/>
      <c r="D23" s="52"/>
      <c r="E23" s="30"/>
      <c r="F23" s="30"/>
      <c r="G23" s="30"/>
      <c r="H23" s="30"/>
      <c r="I23" s="30"/>
      <c r="J23" s="35"/>
      <c r="K23" s="53"/>
      <c r="L23" s="53"/>
      <c r="M23" s="53"/>
      <c r="N23" s="54"/>
      <c r="O23" s="23">
        <v>0</v>
      </c>
      <c r="P23" s="130" t="s">
        <v>74</v>
      </c>
      <c r="Q23" s="131"/>
      <c r="R23" s="132" t="s">
        <v>46</v>
      </c>
      <c r="S23" s="132"/>
      <c r="T23" s="132"/>
      <c r="U23" s="132"/>
      <c r="V23" s="132"/>
      <c r="W23" s="132"/>
      <c r="X23" s="132"/>
      <c r="Y23" s="133"/>
      <c r="Z23" s="133" t="s">
        <v>45</v>
      </c>
      <c r="AA23" s="133"/>
      <c r="AB23" s="132"/>
      <c r="AC23" s="134" t="s">
        <v>47</v>
      </c>
      <c r="AD23" s="63"/>
      <c r="AE23" s="135"/>
      <c r="AF23" s="23"/>
      <c r="AG23" s="145"/>
      <c r="AH23" s="144"/>
      <c r="AI23" s="132"/>
      <c r="AJ23" s="135"/>
      <c r="AK23" s="23"/>
      <c r="AL23" s="130"/>
      <c r="AM23" s="133"/>
      <c r="AN23" s="132"/>
      <c r="AO23" s="132"/>
      <c r="AP23" s="132"/>
      <c r="AQ23" s="135"/>
      <c r="AR23" s="40"/>
    </row>
    <row r="24" spans="1:45" ht="15" customHeight="1" x14ac:dyDescent="0.25">
      <c r="A24" s="71"/>
      <c r="B24" s="55" t="s">
        <v>25</v>
      </c>
      <c r="C24" s="56"/>
      <c r="D24" s="57"/>
      <c r="E24" s="18">
        <f>SUM(E21:E23)</f>
        <v>134</v>
      </c>
      <c r="F24" s="18">
        <f>SUM(F21:F23)</f>
        <v>10</v>
      </c>
      <c r="G24" s="18">
        <f>SUM(G21:G23)</f>
        <v>78</v>
      </c>
      <c r="H24" s="18">
        <f>SUM(H21:H23)</f>
        <v>46</v>
      </c>
      <c r="I24" s="18">
        <f>SUM(I21:I23)</f>
        <v>349</v>
      </c>
      <c r="J24" s="35"/>
      <c r="K24" s="58">
        <f>PRODUCT((F24+G24)/E24)</f>
        <v>0.65671641791044777</v>
      </c>
      <c r="L24" s="58">
        <f>PRODUCT(H24/E24)</f>
        <v>0.34328358208955223</v>
      </c>
      <c r="M24" s="58">
        <f>PRODUCT(I24/E24)</f>
        <v>2.6044776119402986</v>
      </c>
      <c r="N24" s="33">
        <f>PRODUCT(I24/O24)</f>
        <v>0.48810815768154936</v>
      </c>
      <c r="O24" s="23">
        <f>SUM(O21:O23)</f>
        <v>715.00546448087425</v>
      </c>
      <c r="P24" s="136" t="s">
        <v>10</v>
      </c>
      <c r="Q24" s="137"/>
      <c r="R24" s="138" t="s">
        <v>53</v>
      </c>
      <c r="S24" s="138"/>
      <c r="T24" s="138"/>
      <c r="U24" s="138"/>
      <c r="V24" s="138"/>
      <c r="W24" s="138"/>
      <c r="X24" s="138"/>
      <c r="Y24" s="139"/>
      <c r="Z24" s="139" t="s">
        <v>54</v>
      </c>
      <c r="AA24" s="139"/>
      <c r="AB24" s="138"/>
      <c r="AC24" s="140" t="s">
        <v>55</v>
      </c>
      <c r="AD24" s="141"/>
      <c r="AE24" s="142"/>
      <c r="AF24" s="23"/>
      <c r="AG24" s="146"/>
      <c r="AH24" s="147"/>
      <c r="AI24" s="148"/>
      <c r="AJ24" s="142"/>
      <c r="AK24" s="23"/>
      <c r="AL24" s="136"/>
      <c r="AM24" s="139"/>
      <c r="AN24" s="138"/>
      <c r="AO24" s="138"/>
      <c r="AP24" s="138"/>
      <c r="AQ24" s="142"/>
      <c r="AR24" s="40"/>
    </row>
    <row r="25" spans="1:45" ht="15" customHeight="1" x14ac:dyDescent="0.25">
      <c r="A25" s="71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3">
        <f>SUM(O22:O24)</f>
        <v>805.00546448087425</v>
      </c>
      <c r="P25" s="35"/>
      <c r="Q25" s="39"/>
      <c r="R25" s="35"/>
      <c r="S25" s="35"/>
      <c r="T25" s="23"/>
      <c r="U25" s="23"/>
      <c r="V25" s="39"/>
      <c r="W25" s="35"/>
      <c r="X25" s="35"/>
      <c r="Y25" s="23"/>
      <c r="Z25" s="23"/>
      <c r="AA25" s="23"/>
      <c r="AB25" s="23"/>
      <c r="AC25" s="23"/>
      <c r="AD25" s="23"/>
      <c r="AE25" s="23"/>
      <c r="AF25" s="23"/>
      <c r="AG25" s="23"/>
      <c r="AH25" s="59"/>
      <c r="AI25" s="35"/>
      <c r="AJ25" s="35"/>
      <c r="AK25" s="23"/>
      <c r="AL25" s="35"/>
      <c r="AM25" s="35"/>
      <c r="AN25" s="35"/>
      <c r="AO25" s="35"/>
      <c r="AP25" s="35"/>
      <c r="AQ25" s="35"/>
      <c r="AR25" s="40"/>
    </row>
    <row r="26" spans="1:45" ht="15" customHeight="1" x14ac:dyDescent="0.2">
      <c r="A26" s="71"/>
      <c r="B26" s="35" t="s">
        <v>35</v>
      </c>
      <c r="C26" s="35"/>
      <c r="D26" s="35" t="s">
        <v>42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71"/>
      <c r="B27" s="35"/>
      <c r="C27" s="35"/>
      <c r="D27" s="35" t="s">
        <v>44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71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8" customFormat="1" ht="15" customHeight="1" x14ac:dyDescent="0.2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s="8" customFormat="1" ht="15" customHeight="1" x14ac:dyDescent="0.25">
      <c r="A30" s="9"/>
      <c r="B30" s="35"/>
      <c r="C30" s="35"/>
      <c r="D30" s="35"/>
      <c r="E30" s="35"/>
      <c r="F30" s="35"/>
      <c r="G30" s="35"/>
      <c r="H30" s="35"/>
      <c r="I30" s="39"/>
      <c r="J30" s="35"/>
      <c r="K30" s="35"/>
      <c r="L30" s="35"/>
      <c r="M30" s="1"/>
      <c r="N30" s="39"/>
      <c r="O30" s="23"/>
      <c r="P30" s="35"/>
      <c r="Q30" s="39"/>
      <c r="R30" s="35"/>
      <c r="S30" s="35"/>
      <c r="T30" s="23"/>
      <c r="U30" s="23"/>
      <c r="V30" s="59"/>
      <c r="W30" s="35"/>
      <c r="X30" s="35"/>
      <c r="Y30" s="35"/>
      <c r="Z30" s="35"/>
      <c r="AA30" s="35"/>
      <c r="AB30" s="35"/>
      <c r="AC30" s="35"/>
      <c r="AD30" s="35"/>
      <c r="AE30" s="35"/>
      <c r="AF30" s="40"/>
      <c r="AG30" s="1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40"/>
    </row>
    <row r="31" spans="1:45" s="8" customFormat="1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5"/>
      <c r="K31" s="35"/>
      <c r="L31" s="35"/>
      <c r="M31" s="35"/>
      <c r="N31" s="39"/>
      <c r="O31" s="23"/>
      <c r="P31" s="35"/>
      <c r="Q31" s="39"/>
      <c r="R31" s="35"/>
      <c r="S31" s="35"/>
      <c r="T31" s="23"/>
      <c r="U31" s="23"/>
      <c r="V31" s="59"/>
      <c r="W31" s="35"/>
      <c r="X31" s="35"/>
      <c r="Y31" s="35"/>
      <c r="Z31" s="35"/>
      <c r="AA31" s="35"/>
      <c r="AB31" s="35"/>
      <c r="AC31" s="35"/>
      <c r="AD31" s="35"/>
      <c r="AE31" s="35"/>
      <c r="AF31" s="40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40"/>
    </row>
    <row r="32" spans="1:45" s="8" customFormat="1" ht="15" customHeight="1" x14ac:dyDescent="0.25">
      <c r="A32" s="9"/>
      <c r="B32" s="39"/>
      <c r="C32" s="39"/>
      <c r="D32" s="35"/>
      <c r="E32" s="39"/>
      <c r="F32" s="35"/>
      <c r="G32" s="35"/>
      <c r="H32" s="35"/>
      <c r="I32" s="35"/>
      <c r="J32" s="35"/>
      <c r="K32" s="35"/>
      <c r="L32" s="35"/>
      <c r="M32" s="35"/>
      <c r="N32" s="39"/>
      <c r="O32" s="23"/>
      <c r="P32" s="35"/>
      <c r="Q32" s="39"/>
      <c r="R32" s="35"/>
      <c r="S32" s="35"/>
      <c r="T32" s="23"/>
      <c r="U32" s="23"/>
      <c r="V32" s="59"/>
      <c r="W32" s="35"/>
      <c r="X32" s="35"/>
      <c r="Y32" s="35"/>
      <c r="Z32" s="35"/>
      <c r="AA32" s="35"/>
      <c r="AB32" s="35"/>
      <c r="AC32" s="35"/>
      <c r="AD32" s="35"/>
      <c r="AE32" s="35"/>
      <c r="AF32" s="40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40"/>
    </row>
    <row r="33" spans="1:44" s="8" customFormat="1" ht="15" customHeight="1" x14ac:dyDescent="0.25">
      <c r="A33" s="9"/>
      <c r="B33" s="39"/>
      <c r="C33" s="39"/>
      <c r="D33" s="39"/>
      <c r="E33" s="39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40"/>
    </row>
    <row r="34" spans="1:44" s="8" customFormat="1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40"/>
    </row>
    <row r="35" spans="1:44" s="8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40"/>
    </row>
    <row r="36" spans="1:44" s="8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40"/>
    </row>
    <row r="37" spans="1:44" s="8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40"/>
    </row>
    <row r="38" spans="1:44" s="8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3"/>
      <c r="AH38" s="59"/>
      <c r="AI38" s="35"/>
      <c r="AJ38" s="35"/>
      <c r="AK38" s="35"/>
      <c r="AL38" s="35"/>
      <c r="AM38" s="35"/>
      <c r="AN38" s="35"/>
      <c r="AO38" s="35"/>
      <c r="AP38" s="35"/>
      <c r="AQ38" s="35"/>
      <c r="AR38" s="40"/>
    </row>
    <row r="39" spans="1:44" s="8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3"/>
      <c r="AH39" s="59"/>
      <c r="AI39" s="35"/>
      <c r="AJ39" s="35"/>
      <c r="AK39" s="35"/>
      <c r="AL39" s="35"/>
      <c r="AM39" s="35"/>
      <c r="AN39" s="35"/>
      <c r="AO39" s="35"/>
      <c r="AP39" s="35"/>
      <c r="AQ39" s="35"/>
      <c r="AR39" s="40"/>
    </row>
    <row r="40" spans="1:44" s="8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3"/>
      <c r="AH40" s="59"/>
      <c r="AI40" s="35"/>
      <c r="AJ40" s="35"/>
      <c r="AK40" s="35"/>
      <c r="AL40" s="35"/>
      <c r="AM40" s="35"/>
      <c r="AN40" s="35"/>
      <c r="AO40" s="35"/>
      <c r="AP40" s="35"/>
      <c r="AQ40" s="35"/>
      <c r="AR40" s="40"/>
    </row>
    <row r="41" spans="1:44" s="8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3"/>
      <c r="AH41" s="59"/>
      <c r="AI41" s="35"/>
      <c r="AJ41" s="35"/>
      <c r="AK41" s="35"/>
      <c r="AL41" s="35"/>
      <c r="AM41" s="35"/>
      <c r="AN41" s="35"/>
      <c r="AO41" s="35"/>
      <c r="AP41" s="35"/>
      <c r="AQ41" s="35"/>
      <c r="AR41" s="40"/>
    </row>
    <row r="42" spans="1:44" s="8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3"/>
      <c r="AH42" s="59"/>
      <c r="AI42" s="35"/>
      <c r="AJ42" s="35"/>
      <c r="AK42" s="35"/>
      <c r="AL42" s="35"/>
      <c r="AM42" s="35"/>
      <c r="AN42" s="35"/>
      <c r="AO42" s="35"/>
      <c r="AP42" s="35"/>
      <c r="AQ42" s="35"/>
      <c r="AR42" s="40"/>
    </row>
    <row r="43" spans="1:44" s="8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3"/>
      <c r="AH43" s="59"/>
      <c r="AI43" s="35"/>
      <c r="AJ43" s="35"/>
      <c r="AK43" s="35"/>
      <c r="AL43" s="35"/>
      <c r="AM43" s="35"/>
      <c r="AN43" s="35"/>
      <c r="AO43" s="35"/>
      <c r="AP43" s="35"/>
      <c r="AQ43" s="35"/>
      <c r="AR43" s="40"/>
    </row>
    <row r="44" spans="1:44" s="8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3"/>
      <c r="AH44" s="59"/>
      <c r="AI44" s="35"/>
      <c r="AJ44" s="35"/>
      <c r="AK44" s="35"/>
      <c r="AL44" s="35"/>
      <c r="AM44" s="35"/>
      <c r="AN44" s="35"/>
      <c r="AO44" s="35"/>
      <c r="AP44" s="35"/>
      <c r="AQ44" s="35"/>
      <c r="AR44" s="40"/>
    </row>
    <row r="45" spans="1:44" s="8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3"/>
      <c r="AH45" s="59"/>
      <c r="AI45" s="35"/>
      <c r="AJ45" s="35"/>
      <c r="AK45" s="35"/>
      <c r="AL45" s="35"/>
      <c r="AM45" s="35"/>
      <c r="AN45" s="35"/>
      <c r="AO45" s="35"/>
      <c r="AP45" s="35"/>
      <c r="AQ45" s="35"/>
      <c r="AR45" s="40"/>
    </row>
    <row r="46" spans="1:44" s="8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3"/>
      <c r="AH46" s="59"/>
      <c r="AI46" s="35"/>
      <c r="AJ46" s="35"/>
      <c r="AK46" s="35"/>
      <c r="AL46" s="35"/>
      <c r="AM46" s="35"/>
      <c r="AN46" s="35"/>
      <c r="AO46" s="35"/>
      <c r="AP46" s="35"/>
      <c r="AQ46" s="35"/>
      <c r="AR46" s="40"/>
    </row>
    <row r="47" spans="1:44" s="8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3"/>
      <c r="AH47" s="59"/>
      <c r="AI47" s="35"/>
      <c r="AJ47" s="35"/>
      <c r="AK47" s="35"/>
      <c r="AL47" s="35"/>
      <c r="AM47" s="35"/>
      <c r="AN47" s="35"/>
      <c r="AO47" s="35"/>
      <c r="AP47" s="35"/>
      <c r="AQ47" s="35"/>
      <c r="AR47" s="40"/>
    </row>
    <row r="48" spans="1:44" s="8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3"/>
      <c r="AH48" s="59"/>
      <c r="AI48" s="35"/>
      <c r="AJ48" s="35"/>
      <c r="AK48" s="35"/>
      <c r="AL48" s="35"/>
      <c r="AM48" s="35"/>
      <c r="AN48" s="35"/>
      <c r="AO48" s="35"/>
      <c r="AP48" s="35"/>
      <c r="AQ48" s="35"/>
      <c r="AR48" s="40"/>
    </row>
    <row r="49" spans="1:44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3"/>
      <c r="AH49" s="59"/>
      <c r="AI49" s="35"/>
      <c r="AJ49" s="35"/>
      <c r="AK49" s="35"/>
      <c r="AL49" s="35"/>
      <c r="AM49" s="35"/>
      <c r="AN49" s="35"/>
      <c r="AO49" s="35"/>
      <c r="AP49" s="35"/>
      <c r="AQ49" s="35"/>
      <c r="AR49" s="40"/>
    </row>
    <row r="50" spans="1:44" s="8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3"/>
      <c r="AH50" s="59"/>
      <c r="AI50" s="35"/>
      <c r="AJ50" s="35"/>
      <c r="AK50" s="35"/>
      <c r="AL50" s="35"/>
      <c r="AM50" s="35"/>
      <c r="AN50" s="35"/>
      <c r="AO50" s="35"/>
      <c r="AP50" s="35"/>
      <c r="AQ50" s="35"/>
      <c r="AR50" s="40"/>
    </row>
    <row r="51" spans="1:44" s="8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3"/>
      <c r="AH51" s="59"/>
      <c r="AI51" s="35"/>
      <c r="AJ51" s="35"/>
      <c r="AK51" s="35"/>
      <c r="AL51" s="35"/>
      <c r="AM51" s="35"/>
      <c r="AN51" s="35"/>
      <c r="AO51" s="35"/>
      <c r="AP51" s="35"/>
      <c r="AQ51" s="35"/>
      <c r="AR51" s="40"/>
    </row>
    <row r="52" spans="1:44" s="8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3"/>
      <c r="AH52" s="59"/>
      <c r="AI52" s="35"/>
      <c r="AJ52" s="35"/>
      <c r="AK52" s="35"/>
      <c r="AL52" s="35"/>
      <c r="AM52" s="35"/>
      <c r="AN52" s="35"/>
      <c r="AO52" s="35"/>
      <c r="AP52" s="35"/>
      <c r="AQ52" s="35"/>
      <c r="AR52" s="40"/>
    </row>
    <row r="53" spans="1:44" s="8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3"/>
      <c r="AH53" s="59"/>
      <c r="AI53" s="35"/>
      <c r="AJ53" s="35"/>
      <c r="AK53" s="35"/>
      <c r="AL53" s="35"/>
      <c r="AM53" s="35"/>
      <c r="AN53" s="35"/>
      <c r="AO53" s="35"/>
      <c r="AP53" s="35"/>
      <c r="AQ53" s="35"/>
      <c r="AR53" s="40"/>
    </row>
    <row r="54" spans="1:44" s="8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3"/>
      <c r="AH54" s="59"/>
      <c r="AI54" s="35"/>
      <c r="AJ54" s="35"/>
      <c r="AK54" s="35"/>
      <c r="AL54" s="35"/>
      <c r="AM54" s="35"/>
      <c r="AN54" s="35"/>
      <c r="AO54" s="35"/>
      <c r="AP54" s="35"/>
      <c r="AQ54" s="35"/>
      <c r="AR54" s="40"/>
    </row>
    <row r="55" spans="1:44" s="8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3"/>
      <c r="AH55" s="59"/>
      <c r="AI55" s="35"/>
      <c r="AJ55" s="35"/>
      <c r="AK55" s="35"/>
      <c r="AL55" s="35"/>
      <c r="AM55" s="35"/>
      <c r="AN55" s="35"/>
      <c r="AO55" s="35"/>
      <c r="AP55" s="35"/>
      <c r="AQ55" s="35"/>
      <c r="AR55" s="40"/>
    </row>
    <row r="56" spans="1:44" s="8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3"/>
      <c r="AH56" s="59"/>
      <c r="AI56" s="35"/>
      <c r="AJ56" s="35"/>
      <c r="AK56" s="35"/>
      <c r="AL56" s="35"/>
      <c r="AM56" s="35"/>
      <c r="AN56" s="35"/>
      <c r="AO56" s="35"/>
      <c r="AP56" s="35"/>
      <c r="AQ56" s="35"/>
      <c r="AR56" s="40"/>
    </row>
    <row r="57" spans="1:44" s="8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59"/>
      <c r="AI57" s="35"/>
      <c r="AJ57" s="35"/>
      <c r="AK57" s="35"/>
      <c r="AL57" s="35"/>
      <c r="AM57" s="35"/>
      <c r="AN57" s="35"/>
      <c r="AO57" s="35"/>
      <c r="AP57" s="35"/>
      <c r="AQ57" s="35"/>
      <c r="AR57" s="40"/>
    </row>
    <row r="58" spans="1:44" s="8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59"/>
      <c r="AI58" s="35"/>
      <c r="AJ58" s="35"/>
      <c r="AK58" s="35"/>
      <c r="AL58" s="35"/>
      <c r="AM58" s="35"/>
      <c r="AN58" s="35"/>
      <c r="AO58" s="35"/>
      <c r="AP58" s="35"/>
      <c r="AQ58" s="35"/>
      <c r="AR58" s="40"/>
    </row>
    <row r="59" spans="1:44" s="8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59"/>
      <c r="AI59" s="35"/>
      <c r="AJ59" s="35"/>
      <c r="AK59" s="35"/>
      <c r="AL59" s="35"/>
      <c r="AM59" s="35"/>
      <c r="AN59" s="35"/>
      <c r="AO59" s="35"/>
      <c r="AP59" s="35"/>
      <c r="AQ59" s="35"/>
      <c r="AR59" s="40"/>
    </row>
    <row r="60" spans="1:44" s="8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59"/>
      <c r="AI60" s="35"/>
      <c r="AJ60" s="35"/>
      <c r="AK60" s="35"/>
      <c r="AL60" s="35"/>
      <c r="AM60" s="35"/>
      <c r="AN60" s="35"/>
      <c r="AO60" s="35"/>
      <c r="AP60" s="35"/>
      <c r="AQ60" s="35"/>
      <c r="AR60" s="40"/>
    </row>
    <row r="61" spans="1:44" s="8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59"/>
      <c r="AI61" s="35"/>
      <c r="AJ61" s="35"/>
      <c r="AK61" s="35"/>
      <c r="AL61" s="35"/>
      <c r="AM61" s="35"/>
      <c r="AN61" s="35"/>
      <c r="AO61" s="35"/>
      <c r="AP61" s="35"/>
      <c r="AQ61" s="35"/>
      <c r="AR61" s="40"/>
    </row>
    <row r="62" spans="1:44" s="8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59"/>
      <c r="AI62" s="35"/>
      <c r="AJ62" s="35"/>
      <c r="AK62" s="35"/>
      <c r="AL62" s="35"/>
      <c r="AM62" s="35"/>
      <c r="AN62" s="35"/>
      <c r="AO62" s="35"/>
      <c r="AP62" s="35"/>
      <c r="AQ62" s="35"/>
      <c r="AR62" s="40"/>
    </row>
    <row r="63" spans="1:44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59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59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59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59"/>
      <c r="AI66" s="35"/>
      <c r="AJ66" s="35"/>
      <c r="AK66" s="35"/>
      <c r="AL66" s="35"/>
      <c r="AM66" s="35"/>
      <c r="AN66" s="35"/>
      <c r="AO66" s="35"/>
      <c r="AP66" s="35"/>
      <c r="AQ66" s="35"/>
      <c r="AR66" s="84"/>
    </row>
    <row r="67" spans="1:44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59"/>
      <c r="AI67" s="35"/>
      <c r="AJ67" s="35"/>
      <c r="AK67" s="35"/>
      <c r="AL67" s="35"/>
      <c r="AM67" s="35"/>
      <c r="AN67" s="35"/>
      <c r="AO67" s="35"/>
      <c r="AP67" s="35"/>
      <c r="AQ67" s="35"/>
      <c r="AR67" s="84"/>
    </row>
    <row r="68" spans="1:44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59"/>
      <c r="AI68" s="35"/>
      <c r="AJ68" s="35"/>
      <c r="AK68" s="35"/>
      <c r="AL68" s="35"/>
      <c r="AM68" s="35"/>
      <c r="AN68" s="35"/>
      <c r="AO68" s="35"/>
      <c r="AP68" s="35"/>
      <c r="AQ68" s="35"/>
      <c r="AR68" s="84"/>
    </row>
    <row r="69" spans="1:44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59"/>
      <c r="AI69" s="35"/>
      <c r="AJ69" s="35"/>
      <c r="AK69" s="35"/>
      <c r="AL69" s="35"/>
      <c r="AM69" s="35"/>
      <c r="AN69" s="35"/>
      <c r="AO69" s="35"/>
      <c r="AP69" s="35"/>
      <c r="AQ69" s="35"/>
      <c r="AR69" s="84"/>
    </row>
    <row r="70" spans="1:44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59"/>
      <c r="AI70" s="35"/>
      <c r="AJ70" s="35"/>
      <c r="AK70" s="35"/>
      <c r="AL70" s="35"/>
      <c r="AM70" s="35"/>
      <c r="AN70" s="35"/>
      <c r="AO70" s="35"/>
      <c r="AP70" s="35"/>
      <c r="AQ70" s="35"/>
      <c r="AR70" s="84"/>
    </row>
    <row r="71" spans="1:44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59"/>
      <c r="AI71" s="35"/>
      <c r="AJ71" s="35"/>
      <c r="AK71" s="35"/>
      <c r="AL71" s="35"/>
      <c r="AM71" s="35"/>
      <c r="AN71" s="35"/>
      <c r="AO71" s="35"/>
      <c r="AP71" s="35"/>
      <c r="AQ71" s="35"/>
      <c r="AR71" s="84"/>
    </row>
    <row r="72" spans="1:44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59"/>
      <c r="AI72" s="35"/>
      <c r="AJ72" s="35"/>
      <c r="AK72" s="35"/>
      <c r="AL72" s="35"/>
      <c r="AM72" s="35"/>
      <c r="AN72" s="35"/>
      <c r="AO72" s="35"/>
      <c r="AP72" s="35"/>
      <c r="AQ72" s="35"/>
      <c r="AR72" s="84"/>
    </row>
    <row r="73" spans="1:44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59"/>
      <c r="AI73" s="35"/>
      <c r="AJ73" s="35"/>
      <c r="AK73" s="35"/>
      <c r="AL73" s="35"/>
      <c r="AM73" s="35"/>
      <c r="AN73" s="35"/>
      <c r="AO73" s="35"/>
      <c r="AP73" s="35"/>
      <c r="AQ73" s="35"/>
      <c r="AR73" s="84"/>
    </row>
    <row r="74" spans="1:44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59"/>
      <c r="AI74" s="35"/>
      <c r="AJ74" s="35"/>
      <c r="AK74" s="35"/>
      <c r="AL74" s="35"/>
      <c r="AM74" s="35"/>
      <c r="AN74" s="35"/>
      <c r="AO74" s="35"/>
      <c r="AP74" s="35"/>
      <c r="AQ74" s="35"/>
      <c r="AR74" s="84"/>
    </row>
    <row r="75" spans="1:44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59"/>
      <c r="AI75" s="35"/>
      <c r="AJ75" s="35"/>
      <c r="AK75" s="35"/>
      <c r="AL75" s="35"/>
      <c r="AM75" s="35"/>
      <c r="AN75" s="35"/>
      <c r="AO75" s="35"/>
      <c r="AP75" s="35"/>
      <c r="AQ75" s="35"/>
      <c r="AR75" s="84"/>
    </row>
    <row r="76" spans="1:44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59"/>
      <c r="AI76" s="35"/>
      <c r="AJ76" s="35"/>
      <c r="AK76" s="35"/>
      <c r="AL76" s="35"/>
      <c r="AM76" s="35"/>
      <c r="AN76" s="35"/>
      <c r="AO76" s="35"/>
      <c r="AP76" s="35"/>
      <c r="AQ76" s="35"/>
      <c r="AR76" s="84"/>
    </row>
    <row r="77" spans="1:44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3"/>
      <c r="AH77" s="59"/>
      <c r="AI77" s="35"/>
      <c r="AJ77" s="35"/>
      <c r="AK77" s="35"/>
      <c r="AL77" s="35"/>
      <c r="AM77" s="35"/>
      <c r="AN77" s="35"/>
      <c r="AO77" s="35"/>
      <c r="AP77" s="35"/>
      <c r="AQ77" s="35"/>
      <c r="AR77" s="84"/>
    </row>
    <row r="78" spans="1:44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3"/>
      <c r="AH78" s="59"/>
      <c r="AI78" s="35"/>
      <c r="AJ78" s="35"/>
      <c r="AK78" s="35"/>
      <c r="AL78" s="35"/>
      <c r="AM78" s="35"/>
      <c r="AN78" s="35"/>
      <c r="AO78" s="35"/>
      <c r="AP78" s="35"/>
      <c r="AQ78" s="35"/>
      <c r="AR78" s="84"/>
    </row>
    <row r="79" spans="1:44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3"/>
      <c r="AH79" s="59"/>
      <c r="AI79" s="35"/>
      <c r="AJ79" s="35"/>
      <c r="AK79" s="35"/>
      <c r="AL79" s="35"/>
      <c r="AM79" s="35"/>
      <c r="AN79" s="35"/>
      <c r="AO79" s="35"/>
      <c r="AP79" s="35"/>
      <c r="AQ79" s="35"/>
      <c r="AR79" s="84"/>
    </row>
    <row r="80" spans="1:44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3"/>
      <c r="AH80" s="59"/>
      <c r="AI80" s="35"/>
      <c r="AJ80" s="35"/>
      <c r="AK80" s="35"/>
      <c r="AL80" s="35"/>
      <c r="AM80" s="35"/>
      <c r="AN80" s="35"/>
      <c r="AO80" s="35"/>
      <c r="AP80" s="35"/>
      <c r="AQ80" s="35"/>
      <c r="AR80" s="84"/>
    </row>
    <row r="81" spans="1:44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3"/>
      <c r="AH81" s="59"/>
      <c r="AI81" s="35"/>
      <c r="AJ81" s="35"/>
      <c r="AK81" s="35"/>
      <c r="AL81" s="35"/>
      <c r="AM81" s="35"/>
      <c r="AN81" s="35"/>
      <c r="AO81" s="35"/>
      <c r="AP81" s="35"/>
      <c r="AQ81" s="35"/>
      <c r="AR81" s="84"/>
    </row>
    <row r="82" spans="1:44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3"/>
      <c r="AH82" s="59"/>
      <c r="AI82" s="35"/>
      <c r="AJ82" s="35"/>
      <c r="AK82" s="35"/>
      <c r="AL82" s="35"/>
      <c r="AM82" s="35"/>
      <c r="AN82" s="35"/>
      <c r="AO82" s="35"/>
      <c r="AP82" s="35"/>
      <c r="AQ82" s="35"/>
      <c r="AR82" s="84"/>
    </row>
    <row r="83" spans="1:44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3"/>
      <c r="AH83" s="59"/>
      <c r="AI83" s="35"/>
      <c r="AJ83" s="35"/>
      <c r="AK83" s="35"/>
      <c r="AL83" s="35"/>
      <c r="AM83" s="35"/>
      <c r="AN83" s="35"/>
      <c r="AO83" s="35"/>
      <c r="AP83" s="35"/>
      <c r="AQ83" s="35"/>
      <c r="AR83" s="84"/>
    </row>
    <row r="84" spans="1:44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3"/>
      <c r="AH84" s="59"/>
      <c r="AI84" s="35"/>
      <c r="AJ84" s="35"/>
      <c r="AK84" s="35"/>
      <c r="AL84" s="35"/>
      <c r="AM84" s="35"/>
      <c r="AN84" s="35"/>
      <c r="AO84" s="35"/>
      <c r="AP84" s="35"/>
      <c r="AQ84" s="35"/>
      <c r="AR84" s="84"/>
    </row>
    <row r="85" spans="1:44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9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59"/>
      <c r="AI85" s="35"/>
      <c r="AJ85" s="35"/>
      <c r="AK85" s="23"/>
      <c r="AL85" s="23"/>
      <c r="AM85" s="23"/>
      <c r="AN85" s="23"/>
      <c r="AO85" s="23"/>
      <c r="AP85" s="23"/>
      <c r="AQ85" s="23"/>
      <c r="AR85" s="84"/>
    </row>
    <row r="86" spans="1:44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9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59"/>
      <c r="AI86" s="35"/>
      <c r="AJ86" s="35"/>
      <c r="AK86" s="23"/>
      <c r="AL86" s="23"/>
      <c r="AM86" s="23"/>
      <c r="AN86" s="23"/>
      <c r="AO86" s="23"/>
      <c r="AP86" s="23"/>
      <c r="AQ86" s="23"/>
      <c r="AR86" s="84"/>
    </row>
    <row r="87" spans="1:44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9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59"/>
      <c r="AI87" s="35"/>
      <c r="AJ87" s="35"/>
      <c r="AK87" s="23"/>
      <c r="AL87" s="23"/>
      <c r="AM87" s="23"/>
      <c r="AN87" s="23"/>
      <c r="AO87" s="23"/>
      <c r="AP87" s="23"/>
      <c r="AQ87" s="23"/>
      <c r="AR87" s="84"/>
    </row>
    <row r="88" spans="1:44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9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59"/>
      <c r="AI88" s="35"/>
      <c r="AJ88" s="35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9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59"/>
      <c r="AI89" s="35"/>
      <c r="AJ89" s="35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9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59"/>
      <c r="AI90" s="35"/>
      <c r="AJ90" s="35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9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59"/>
      <c r="AI91" s="35"/>
      <c r="AJ91" s="35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9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59"/>
      <c r="AI92" s="35"/>
      <c r="AJ92" s="35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9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59"/>
      <c r="AI93" s="35"/>
      <c r="AJ93" s="35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9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59"/>
      <c r="AI94" s="35"/>
      <c r="AJ94" s="35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9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59"/>
      <c r="AI95" s="35"/>
      <c r="AJ95" s="35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9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59"/>
      <c r="AI96" s="35"/>
      <c r="AJ96" s="35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9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59"/>
      <c r="AI97" s="35"/>
      <c r="AJ97" s="35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9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59"/>
      <c r="AI98" s="35"/>
      <c r="AJ98" s="35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9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59"/>
      <c r="AI99" s="35"/>
      <c r="AJ99" s="35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9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59"/>
      <c r="AI100" s="35"/>
      <c r="AJ100" s="35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9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59"/>
      <c r="AI101" s="35"/>
      <c r="AJ101" s="35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9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59"/>
      <c r="AI102" s="35"/>
      <c r="AJ102" s="35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9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59"/>
      <c r="AI103" s="35"/>
      <c r="AJ103" s="35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9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59"/>
      <c r="AI104" s="35"/>
      <c r="AJ104" s="35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9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59"/>
      <c r="AI105" s="35"/>
      <c r="AJ105" s="35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9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59"/>
      <c r="AI106" s="35"/>
      <c r="AJ106" s="35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9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59"/>
      <c r="AI107" s="35"/>
      <c r="AJ107" s="35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9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59"/>
      <c r="AI108" s="35"/>
      <c r="AJ108" s="35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9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59"/>
      <c r="AI109" s="35"/>
      <c r="AJ109" s="35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9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59"/>
      <c r="AI110" s="35"/>
      <c r="AJ110" s="35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9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59"/>
      <c r="AI111" s="35"/>
      <c r="AJ111" s="35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9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59"/>
      <c r="AI112" s="35"/>
      <c r="AJ112" s="35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9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59"/>
      <c r="AI113" s="35"/>
      <c r="AJ113" s="35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9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59"/>
      <c r="AI114" s="35"/>
      <c r="AJ114" s="35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9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59"/>
      <c r="AI115" s="35"/>
      <c r="AJ115" s="35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9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59"/>
      <c r="AI116" s="35"/>
      <c r="AJ116" s="35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9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59"/>
      <c r="AI117" s="35"/>
      <c r="AJ117" s="35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9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59"/>
      <c r="AI118" s="35"/>
      <c r="AJ118" s="35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9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5"/>
      <c r="AJ119" s="35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9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5"/>
      <c r="AJ120" s="35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9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5"/>
      <c r="AJ121" s="35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9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5"/>
      <c r="AJ122" s="35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9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5"/>
      <c r="AJ123" s="35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9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5"/>
      <c r="AJ124" s="35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9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5"/>
      <c r="AJ125" s="35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9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5"/>
      <c r="AJ126" s="35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9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5"/>
      <c r="AJ127" s="35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9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5"/>
      <c r="AJ128" s="35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9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5"/>
      <c r="AJ129" s="35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9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5"/>
      <c r="AJ130" s="35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9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5"/>
      <c r="AJ131" s="35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9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5"/>
      <c r="AJ132" s="35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9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5"/>
      <c r="AJ133" s="35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9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5"/>
      <c r="AJ134" s="35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9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5"/>
      <c r="AJ135" s="35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9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5"/>
      <c r="AJ136" s="35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9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5"/>
      <c r="AJ137" s="35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9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5"/>
      <c r="AJ138" s="35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9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5"/>
      <c r="AJ139" s="35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9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5"/>
      <c r="AJ140" s="35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9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5"/>
      <c r="AJ141" s="35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9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5"/>
      <c r="AJ142" s="35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9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5"/>
      <c r="AJ143" s="35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9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5"/>
      <c r="AJ144" s="35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9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5"/>
      <c r="AJ145" s="35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9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5"/>
      <c r="AJ146" s="35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9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5"/>
      <c r="AJ147" s="35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9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5"/>
      <c r="AJ148" s="35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9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5"/>
      <c r="AJ149" s="35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9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5"/>
      <c r="AJ150" s="35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9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5"/>
      <c r="AJ151" s="35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9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5"/>
      <c r="AJ152" s="35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9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5"/>
      <c r="AJ153" s="35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9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5"/>
      <c r="AJ154" s="35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9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5"/>
      <c r="AJ155" s="35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9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5"/>
      <c r="AJ156" s="35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9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5"/>
      <c r="AJ157" s="35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9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5"/>
      <c r="AJ158" s="35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9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5"/>
      <c r="AJ159" s="35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9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5"/>
      <c r="AJ160" s="35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9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5"/>
      <c r="AJ161" s="35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9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5"/>
      <c r="AJ162" s="35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9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5"/>
      <c r="AJ163" s="35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9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5"/>
      <c r="AJ164" s="35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9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5"/>
      <c r="AJ165" s="35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9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5"/>
      <c r="AJ166" s="35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9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5"/>
      <c r="AJ167" s="35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9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5"/>
      <c r="AJ168" s="35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9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5"/>
      <c r="AJ169" s="35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23"/>
      <c r="Q170" s="23"/>
      <c r="R170" s="23"/>
      <c r="S170" s="23"/>
      <c r="T170" s="23"/>
      <c r="U170" s="35"/>
      <c r="V170" s="39"/>
      <c r="W170" s="35"/>
      <c r="X170" s="35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5"/>
      <c r="AJ170" s="35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23"/>
      <c r="Q171" s="23"/>
      <c r="R171" s="23"/>
      <c r="S171" s="23"/>
      <c r="T171" s="23"/>
      <c r="U171" s="35"/>
      <c r="V171" s="39"/>
      <c r="W171" s="35"/>
      <c r="X171" s="35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5"/>
      <c r="AJ171" s="35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23"/>
      <c r="Q172" s="23"/>
      <c r="R172" s="23"/>
      <c r="S172" s="23"/>
      <c r="T172" s="23"/>
      <c r="U172" s="35"/>
      <c r="V172" s="39"/>
      <c r="W172" s="35"/>
      <c r="X172" s="35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5"/>
      <c r="AJ172" s="35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23"/>
      <c r="Q173" s="23"/>
      <c r="R173" s="23"/>
      <c r="S173" s="23"/>
      <c r="T173" s="23"/>
      <c r="U173" s="35"/>
      <c r="V173" s="39"/>
      <c r="W173" s="35"/>
      <c r="X173" s="35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5"/>
      <c r="AJ173" s="35"/>
      <c r="AK173" s="23"/>
      <c r="AL173" s="23"/>
      <c r="AM173" s="23"/>
      <c r="AN173" s="23"/>
      <c r="AO173" s="23"/>
      <c r="AP173" s="23"/>
      <c r="AQ173" s="23"/>
      <c r="AR173" s="84"/>
    </row>
    <row r="174" spans="1:44" s="8" customFormat="1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23"/>
      <c r="Q174" s="23"/>
      <c r="R174" s="23"/>
      <c r="S174" s="23"/>
      <c r="T174" s="23"/>
      <c r="U174" s="35"/>
      <c r="V174" s="39"/>
      <c r="W174" s="35"/>
      <c r="X174" s="35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5"/>
      <c r="AJ174" s="35"/>
      <c r="AK174" s="23"/>
      <c r="AL174" s="23"/>
      <c r="AM174" s="23"/>
      <c r="AN174" s="23"/>
      <c r="AO174" s="23"/>
      <c r="AP174" s="23"/>
      <c r="AQ174" s="23"/>
      <c r="AR174" s="84"/>
    </row>
    <row r="175" spans="1:44" s="8" customFormat="1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23"/>
      <c r="Q175" s="23"/>
      <c r="R175" s="23"/>
      <c r="S175" s="23"/>
      <c r="T175" s="23"/>
      <c r="U175" s="35"/>
      <c r="V175" s="39"/>
      <c r="W175" s="35"/>
      <c r="X175" s="35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5"/>
      <c r="AJ175" s="35"/>
      <c r="AK175" s="23"/>
      <c r="AL175" s="23"/>
      <c r="AM175" s="23"/>
      <c r="AN175" s="23"/>
      <c r="AO175" s="23"/>
      <c r="AP175" s="23"/>
      <c r="AQ175" s="23"/>
      <c r="AR175" s="84"/>
    </row>
    <row r="176" spans="1:44" s="8" customFormat="1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3"/>
      <c r="P176" s="23"/>
      <c r="Q176" s="23"/>
      <c r="R176" s="23"/>
      <c r="S176" s="23"/>
      <c r="T176" s="23"/>
      <c r="U176" s="35"/>
      <c r="V176" s="39"/>
      <c r="W176" s="35"/>
      <c r="X176" s="35"/>
      <c r="Y176" s="23"/>
      <c r="Z176" s="23"/>
      <c r="AA176" s="23"/>
      <c r="AB176" s="23"/>
      <c r="AC176" s="23"/>
      <c r="AD176" s="23"/>
      <c r="AE176" s="23"/>
      <c r="AF176" s="23"/>
      <c r="AG176" s="23"/>
      <c r="AH176" s="59"/>
      <c r="AI176" s="35"/>
      <c r="AJ176" s="35"/>
      <c r="AK176" s="23"/>
      <c r="AL176" s="23"/>
      <c r="AM176" s="23"/>
      <c r="AN176" s="23"/>
      <c r="AO176" s="23"/>
      <c r="AP176" s="23"/>
      <c r="AQ176" s="23"/>
      <c r="AR176" s="84"/>
    </row>
    <row r="177" spans="1:44" s="8" customFormat="1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3"/>
      <c r="P177" s="23"/>
      <c r="Q177" s="23"/>
      <c r="R177" s="23"/>
      <c r="S177" s="23"/>
      <c r="T177" s="23"/>
      <c r="U177" s="35"/>
      <c r="V177" s="39"/>
      <c r="W177" s="35"/>
      <c r="X177" s="35"/>
      <c r="Y177" s="23"/>
      <c r="Z177" s="23"/>
      <c r="AA177" s="23"/>
      <c r="AB177" s="23"/>
      <c r="AC177" s="23"/>
      <c r="AD177" s="23"/>
      <c r="AE177" s="23"/>
      <c r="AF177" s="23"/>
      <c r="AG177" s="23"/>
      <c r="AH177" s="59"/>
      <c r="AI177" s="35"/>
      <c r="AJ177" s="35"/>
      <c r="AK177" s="23"/>
      <c r="AL177" s="23"/>
      <c r="AM177" s="23"/>
      <c r="AN177" s="23"/>
      <c r="AO177" s="23"/>
      <c r="AP177" s="23"/>
      <c r="AQ177" s="23"/>
      <c r="AR177" s="84"/>
    </row>
    <row r="178" spans="1:44" ht="15" customHeight="1" x14ac:dyDescent="0.25">
      <c r="AG178" s="23"/>
      <c r="AH178" s="59"/>
      <c r="AI178" s="35"/>
      <c r="AJ178" s="35"/>
    </row>
    <row r="179" spans="1:44" ht="15" customHeight="1" x14ac:dyDescent="0.25">
      <c r="AG179" s="23"/>
      <c r="AH179" s="59"/>
      <c r="AI179" s="35"/>
      <c r="AJ179" s="35"/>
    </row>
    <row r="180" spans="1:44" ht="15" customHeight="1" x14ac:dyDescent="0.25">
      <c r="AG180" s="23"/>
      <c r="AH180" s="59"/>
      <c r="AI180" s="35"/>
      <c r="AJ180" s="35"/>
    </row>
    <row r="181" spans="1:44" ht="15" customHeight="1" x14ac:dyDescent="0.25">
      <c r="AG181" s="23"/>
      <c r="AH181" s="59"/>
      <c r="AI181" s="35"/>
      <c r="AJ181" s="35"/>
    </row>
    <row r="182" spans="1:44" ht="15" customHeight="1" x14ac:dyDescent="0.25">
      <c r="AG182" s="23"/>
      <c r="AH182" s="59"/>
      <c r="AI182" s="35"/>
      <c r="AJ182" s="35"/>
    </row>
    <row r="183" spans="1:44" ht="15" customHeight="1" x14ac:dyDescent="0.25">
      <c r="AG183" s="23"/>
      <c r="AH183" s="59"/>
      <c r="AI183" s="35"/>
      <c r="AJ183" s="35"/>
    </row>
    <row r="184" spans="1:44" ht="15" customHeight="1" x14ac:dyDescent="0.25">
      <c r="AG184" s="23"/>
      <c r="AH184" s="59"/>
      <c r="AI184" s="35"/>
      <c r="AJ184" s="35"/>
    </row>
  </sheetData>
  <sortState ref="B14:AQ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/>
      <c r="F1" s="6" t="s">
        <v>41</v>
      </c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7" t="s">
        <v>48</v>
      </c>
      <c r="C2" s="98"/>
      <c r="D2" s="99"/>
      <c r="E2" s="13" t="s">
        <v>12</v>
      </c>
      <c r="F2" s="14"/>
      <c r="G2" s="14"/>
      <c r="H2" s="14"/>
      <c r="I2" s="20"/>
      <c r="J2" s="15"/>
      <c r="K2" s="81"/>
      <c r="L2" s="22" t="s">
        <v>82</v>
      </c>
      <c r="M2" s="14"/>
      <c r="N2" s="14"/>
      <c r="O2" s="21"/>
      <c r="P2" s="19"/>
      <c r="Q2" s="22" t="s">
        <v>83</v>
      </c>
      <c r="R2" s="14"/>
      <c r="S2" s="14"/>
      <c r="T2" s="14"/>
      <c r="U2" s="20"/>
      <c r="V2" s="21"/>
      <c r="W2" s="19"/>
      <c r="X2" s="100" t="s">
        <v>84</v>
      </c>
      <c r="Y2" s="101"/>
      <c r="Z2" s="102"/>
      <c r="AA2" s="13" t="s">
        <v>12</v>
      </c>
      <c r="AB2" s="14"/>
      <c r="AC2" s="14"/>
      <c r="AD2" s="14"/>
      <c r="AE2" s="20"/>
      <c r="AF2" s="15"/>
      <c r="AG2" s="81"/>
      <c r="AH2" s="22" t="s">
        <v>85</v>
      </c>
      <c r="AI2" s="14"/>
      <c r="AJ2" s="14"/>
      <c r="AK2" s="21"/>
      <c r="AL2" s="19"/>
      <c r="AM2" s="22" t="s">
        <v>83</v>
      </c>
      <c r="AN2" s="14"/>
      <c r="AO2" s="14"/>
      <c r="AP2" s="14"/>
      <c r="AQ2" s="20"/>
      <c r="AR2" s="21"/>
      <c r="AS2" s="10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3"/>
      <c r="L3" s="18" t="s">
        <v>5</v>
      </c>
      <c r="M3" s="18" t="s">
        <v>6</v>
      </c>
      <c r="N3" s="18" t="s">
        <v>61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3"/>
      <c r="AH3" s="18" t="s">
        <v>5</v>
      </c>
      <c r="AI3" s="18" t="s">
        <v>6</v>
      </c>
      <c r="AJ3" s="18" t="s">
        <v>61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8">
        <v>2015</v>
      </c>
      <c r="C4" s="32" t="s">
        <v>57</v>
      </c>
      <c r="D4" s="2" t="s">
        <v>43</v>
      </c>
      <c r="E4" s="28">
        <v>4</v>
      </c>
      <c r="F4" s="28">
        <v>0</v>
      </c>
      <c r="G4" s="28">
        <v>2</v>
      </c>
      <c r="H4" s="29">
        <v>1</v>
      </c>
      <c r="I4" s="28">
        <v>13</v>
      </c>
      <c r="J4" s="65">
        <v>0.56520000000000004</v>
      </c>
      <c r="K4" s="38">
        <v>23</v>
      </c>
      <c r="L4" s="87"/>
      <c r="M4" s="18"/>
      <c r="N4" s="18"/>
      <c r="O4" s="18"/>
      <c r="P4" s="23"/>
      <c r="Q4" s="28"/>
      <c r="R4" s="28"/>
      <c r="S4" s="29"/>
      <c r="T4" s="28"/>
      <c r="U4" s="28"/>
      <c r="V4" s="104"/>
      <c r="W4" s="38"/>
      <c r="X4" s="28">
        <v>2015</v>
      </c>
      <c r="Y4" s="28" t="s">
        <v>50</v>
      </c>
      <c r="Z4" s="2" t="s">
        <v>51</v>
      </c>
      <c r="AA4" s="28">
        <v>2</v>
      </c>
      <c r="AB4" s="28">
        <v>0</v>
      </c>
      <c r="AC4" s="28">
        <v>2</v>
      </c>
      <c r="AD4" s="28">
        <v>0</v>
      </c>
      <c r="AE4" s="28">
        <v>10</v>
      </c>
      <c r="AF4" s="46">
        <v>0.71419999999999995</v>
      </c>
      <c r="AG4" s="124">
        <v>14</v>
      </c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05"/>
      <c r="AS4" s="86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06" t="s">
        <v>86</v>
      </c>
      <c r="C5" s="66"/>
      <c r="D5" s="67"/>
      <c r="E5" s="107">
        <f>SUM(E4:E4)</f>
        <v>4</v>
      </c>
      <c r="F5" s="107">
        <f>SUM(F4:F4)</f>
        <v>0</v>
      </c>
      <c r="G5" s="107">
        <f>SUM(G4:G4)</f>
        <v>2</v>
      </c>
      <c r="H5" s="107">
        <f>SUM(H4:H4)</f>
        <v>1</v>
      </c>
      <c r="I5" s="107">
        <f>SUM(I4:I4)</f>
        <v>13</v>
      </c>
      <c r="J5" s="108">
        <f>PRODUCT(I5/K5)</f>
        <v>0.56521739130434778</v>
      </c>
      <c r="K5" s="81">
        <f>SUM(K4:K4)</f>
        <v>23</v>
      </c>
      <c r="L5" s="22"/>
      <c r="M5" s="20"/>
      <c r="N5" s="89"/>
      <c r="O5" s="90"/>
      <c r="P5" s="23"/>
      <c r="Q5" s="107">
        <f>SUM(Q4:Q4)</f>
        <v>0</v>
      </c>
      <c r="R5" s="107">
        <f>SUM(R4:R4)</f>
        <v>0</v>
      </c>
      <c r="S5" s="107">
        <f>SUM(S4:S4)</f>
        <v>0</v>
      </c>
      <c r="T5" s="107">
        <f>SUM(T4:T4)</f>
        <v>0</v>
      </c>
      <c r="U5" s="107">
        <f>SUM(U4:U4)</f>
        <v>0</v>
      </c>
      <c r="V5" s="33">
        <v>0</v>
      </c>
      <c r="W5" s="81">
        <f>SUM(W4:W4)</f>
        <v>0</v>
      </c>
      <c r="X5" s="16" t="s">
        <v>86</v>
      </c>
      <c r="Y5" s="17"/>
      <c r="Z5" s="15"/>
      <c r="AA5" s="107">
        <f>SUM(AA4:AA4)</f>
        <v>2</v>
      </c>
      <c r="AB5" s="107">
        <f>SUM(AB4:AB4)</f>
        <v>0</v>
      </c>
      <c r="AC5" s="107">
        <f>SUM(AC4:AC4)</f>
        <v>2</v>
      </c>
      <c r="AD5" s="107">
        <f>SUM(AD4:AD4)</f>
        <v>0</v>
      </c>
      <c r="AE5" s="107">
        <f>SUM(AE4:AE4)</f>
        <v>10</v>
      </c>
      <c r="AF5" s="108">
        <f>PRODUCT(AE5/AG5)</f>
        <v>0.7142857142857143</v>
      </c>
      <c r="AG5" s="81">
        <f>SUM(AG4:AG4)</f>
        <v>14</v>
      </c>
      <c r="AH5" s="22"/>
      <c r="AI5" s="20"/>
      <c r="AJ5" s="89"/>
      <c r="AK5" s="90"/>
      <c r="AL5" s="23"/>
      <c r="AM5" s="107">
        <f>SUM(AM4:AM4)</f>
        <v>0</v>
      </c>
      <c r="AN5" s="107">
        <f>SUM(AN4:AN4)</f>
        <v>0</v>
      </c>
      <c r="AO5" s="107">
        <f>SUM(AO4:AO4)</f>
        <v>0</v>
      </c>
      <c r="AP5" s="107">
        <f>SUM(AP4:AP4)</f>
        <v>0</v>
      </c>
      <c r="AQ5" s="107">
        <f>SUM(AQ4:AQ4)</f>
        <v>0</v>
      </c>
      <c r="AR5" s="108">
        <v>0</v>
      </c>
      <c r="AS5" s="103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8"/>
      <c r="L6" s="23"/>
      <c r="M6" s="23"/>
      <c r="N6" s="23"/>
      <c r="O6" s="23"/>
      <c r="P6" s="35"/>
      <c r="Q6" s="35"/>
      <c r="R6" s="39"/>
      <c r="S6" s="35"/>
      <c r="T6" s="35"/>
      <c r="U6" s="23"/>
      <c r="V6" s="23"/>
      <c r="W6" s="38"/>
      <c r="X6" s="35"/>
      <c r="Y6" s="35"/>
      <c r="Z6" s="35"/>
      <c r="AA6" s="35"/>
      <c r="AB6" s="35"/>
      <c r="AC6" s="35"/>
      <c r="AD6" s="35"/>
      <c r="AE6" s="35"/>
      <c r="AF6" s="36"/>
      <c r="AG6" s="38"/>
      <c r="AH6" s="23"/>
      <c r="AI6" s="23"/>
      <c r="AJ6" s="23"/>
      <c r="AK6" s="23"/>
      <c r="AL6" s="35"/>
      <c r="AM6" s="35"/>
      <c r="AN6" s="39"/>
      <c r="AO6" s="35"/>
      <c r="AP6" s="35"/>
      <c r="AQ6" s="23"/>
      <c r="AR6" s="23"/>
      <c r="AS6" s="3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09" t="s">
        <v>87</v>
      </c>
      <c r="C7" s="110"/>
      <c r="D7" s="111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3"/>
      <c r="L7" s="18" t="s">
        <v>26</v>
      </c>
      <c r="M7" s="18" t="s">
        <v>27</v>
      </c>
      <c r="N7" s="18" t="s">
        <v>88</v>
      </c>
      <c r="O7" s="18" t="s">
        <v>89</v>
      </c>
      <c r="Q7" s="39"/>
      <c r="R7" s="39" t="s">
        <v>35</v>
      </c>
      <c r="S7" s="39"/>
      <c r="T7" s="35" t="s">
        <v>42</v>
      </c>
      <c r="U7" s="23"/>
      <c r="V7" s="38"/>
      <c r="W7" s="38"/>
      <c r="X7" s="112"/>
      <c r="Y7" s="112"/>
      <c r="Z7" s="112"/>
      <c r="AA7" s="112"/>
      <c r="AB7" s="112"/>
      <c r="AC7" s="39"/>
      <c r="AD7" s="39"/>
      <c r="AE7" s="39"/>
      <c r="AF7" s="35"/>
      <c r="AG7" s="35"/>
      <c r="AH7" s="35"/>
      <c r="AI7" s="35"/>
      <c r="AJ7" s="35"/>
      <c r="AK7" s="35"/>
      <c r="AM7" s="38"/>
      <c r="AN7" s="112"/>
      <c r="AO7" s="112"/>
      <c r="AP7" s="112"/>
      <c r="AQ7" s="112"/>
      <c r="AR7" s="112"/>
      <c r="AS7" s="112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2" t="s">
        <v>11</v>
      </c>
      <c r="C8" s="12"/>
      <c r="D8" s="44"/>
      <c r="E8" s="113">
        <v>134</v>
      </c>
      <c r="F8" s="113">
        <v>10</v>
      </c>
      <c r="G8" s="113">
        <v>78</v>
      </c>
      <c r="H8" s="113">
        <v>46</v>
      </c>
      <c r="I8" s="113">
        <v>349</v>
      </c>
      <c r="J8" s="114">
        <v>0.48799999999999999</v>
      </c>
      <c r="K8" s="35">
        <f>PRODUCT(I8/J8)</f>
        <v>715.1639344262295</v>
      </c>
      <c r="L8" s="115">
        <f>PRODUCT((F8+G8)/E8)</f>
        <v>0.65671641791044777</v>
      </c>
      <c r="M8" s="115">
        <f>PRODUCT(H8/E8)</f>
        <v>0.34328358208955223</v>
      </c>
      <c r="N8" s="115">
        <f>PRODUCT((F8+G8+H8)/E8)</f>
        <v>1</v>
      </c>
      <c r="O8" s="115">
        <f>PRODUCT(I8/E8)</f>
        <v>2.6044776119402986</v>
      </c>
      <c r="Q8" s="39"/>
      <c r="R8" s="39"/>
      <c r="S8" s="39"/>
      <c r="T8" s="35" t="s">
        <v>44</v>
      </c>
      <c r="U8" s="35"/>
      <c r="V8" s="35"/>
      <c r="W8" s="35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5"/>
      <c r="AL8" s="35"/>
      <c r="AM8" s="35"/>
      <c r="AN8" s="39"/>
      <c r="AO8" s="39"/>
      <c r="AP8" s="39"/>
      <c r="AQ8" s="39"/>
      <c r="AR8" s="39"/>
      <c r="AS8" s="39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16" t="s">
        <v>48</v>
      </c>
      <c r="C9" s="117"/>
      <c r="D9" s="118"/>
      <c r="E9" s="113">
        <f>PRODUCT(E5+Q5)</f>
        <v>4</v>
      </c>
      <c r="F9" s="113">
        <f>PRODUCT(F5+R5)</f>
        <v>0</v>
      </c>
      <c r="G9" s="113">
        <f>PRODUCT(G5+S5)</f>
        <v>2</v>
      </c>
      <c r="H9" s="113">
        <f>PRODUCT(H5+T5)</f>
        <v>1</v>
      </c>
      <c r="I9" s="113">
        <f>PRODUCT(I5+U5)</f>
        <v>13</v>
      </c>
      <c r="J9" s="114">
        <f>PRODUCT(I9/K9)</f>
        <v>0.56521739130434778</v>
      </c>
      <c r="K9" s="35">
        <f>PRODUCT(K5+W5)</f>
        <v>23</v>
      </c>
      <c r="L9" s="115">
        <f>PRODUCT((F9+G9)/E9)</f>
        <v>0.5</v>
      </c>
      <c r="M9" s="115">
        <f>PRODUCT(H9/E9)</f>
        <v>0.25</v>
      </c>
      <c r="N9" s="115">
        <f>PRODUCT((F9+G9+H9)/E9)</f>
        <v>0.75</v>
      </c>
      <c r="O9" s="115">
        <f>PRODUCT(I9/E9)</f>
        <v>3.25</v>
      </c>
      <c r="Q9" s="39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9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79" t="s">
        <v>84</v>
      </c>
      <c r="C10" s="119"/>
      <c r="D10" s="120"/>
      <c r="E10" s="113">
        <f>PRODUCT(AA5+AM5)</f>
        <v>2</v>
      </c>
      <c r="F10" s="113">
        <f>PRODUCT(AB5+AN5)</f>
        <v>0</v>
      </c>
      <c r="G10" s="113">
        <f>PRODUCT(AC5+AO5)</f>
        <v>2</v>
      </c>
      <c r="H10" s="113">
        <f>PRODUCT(AD5+AP5)</f>
        <v>0</v>
      </c>
      <c r="I10" s="113">
        <f>PRODUCT(AE5+AQ5)</f>
        <v>10</v>
      </c>
      <c r="J10" s="114">
        <f>PRODUCT(I10/K10)</f>
        <v>0.7142857142857143</v>
      </c>
      <c r="K10" s="23">
        <f>PRODUCT(AG5+AS5)</f>
        <v>14</v>
      </c>
      <c r="L10" s="115">
        <f>PRODUCT((F10+G10)/E10)</f>
        <v>1</v>
      </c>
      <c r="M10" s="115">
        <f>PRODUCT(H10/E10)</f>
        <v>0</v>
      </c>
      <c r="N10" s="115">
        <f>PRODUCT((F10+G10+H10)/E10)</f>
        <v>1</v>
      </c>
      <c r="O10" s="115">
        <f>PRODUCT(I10/E10)</f>
        <v>5</v>
      </c>
      <c r="Q10" s="39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9"/>
      <c r="AK10" s="35"/>
      <c r="AL10" s="23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21" t="s">
        <v>86</v>
      </c>
      <c r="C11" s="122"/>
      <c r="D11" s="123"/>
      <c r="E11" s="113">
        <f>SUM(E8:E10)</f>
        <v>140</v>
      </c>
      <c r="F11" s="113">
        <f t="shared" ref="F11:I11" si="0">SUM(F8:F10)</f>
        <v>10</v>
      </c>
      <c r="G11" s="113">
        <f t="shared" si="0"/>
        <v>82</v>
      </c>
      <c r="H11" s="113">
        <f t="shared" si="0"/>
        <v>47</v>
      </c>
      <c r="I11" s="113">
        <f t="shared" si="0"/>
        <v>372</v>
      </c>
      <c r="J11" s="114">
        <f>PRODUCT(I11/K11)</f>
        <v>0.4945730351771937</v>
      </c>
      <c r="K11" s="35">
        <f>SUM(K8:K10)</f>
        <v>752.1639344262295</v>
      </c>
      <c r="L11" s="115">
        <f>PRODUCT((F11+G11)/E11)</f>
        <v>0.65714285714285714</v>
      </c>
      <c r="M11" s="115">
        <f>PRODUCT(H11/E11)</f>
        <v>0.33571428571428569</v>
      </c>
      <c r="N11" s="115">
        <f>PRODUCT((F11+G11+H11)/E11)</f>
        <v>0.99285714285714288</v>
      </c>
      <c r="O11" s="115">
        <f>PRODUCT(I11/E11)</f>
        <v>2.657142857142857</v>
      </c>
      <c r="Q11" s="23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9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3"/>
      <c r="F12" s="23"/>
      <c r="G12" s="23"/>
      <c r="H12" s="23"/>
      <c r="I12" s="23"/>
      <c r="J12" s="35"/>
      <c r="K12" s="35"/>
      <c r="L12" s="23"/>
      <c r="M12" s="23"/>
      <c r="N12" s="23"/>
      <c r="O12" s="23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9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9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9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9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9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9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9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9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9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9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9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9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9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9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9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9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9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9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9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9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9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9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9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9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9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9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9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9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9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9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9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9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9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9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9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9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9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9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9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9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9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9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9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9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9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9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9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9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9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9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9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9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9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9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9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9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9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9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9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9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9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9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9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9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9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9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9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9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9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9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9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9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3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9"/>
      <c r="AK84" s="35"/>
      <c r="AL84" s="23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3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9"/>
      <c r="AK85" s="35"/>
      <c r="AL85" s="23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9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9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9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9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9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9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9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9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9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9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9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9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9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9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9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9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9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9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9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9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9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9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9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9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9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9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9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9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9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9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9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9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9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9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9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9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9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9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9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9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9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9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9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9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9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9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9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9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9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9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9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9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9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9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9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9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9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9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9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9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9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9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9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9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9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9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9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9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9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9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9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9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9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9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9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9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9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9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9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9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9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9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9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3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9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3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9"/>
      <c r="AK170" s="35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5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5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5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23"/>
      <c r="AL176" s="23"/>
    </row>
    <row r="177" spans="12:38" x14ac:dyDescent="0.25">
      <c r="R177" s="38"/>
      <c r="S177" s="38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</row>
    <row r="178" spans="12:38" x14ac:dyDescent="0.25">
      <c r="R178" s="38"/>
      <c r="S178" s="38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</row>
    <row r="179" spans="12:38" x14ac:dyDescent="0.25">
      <c r="R179" s="38"/>
      <c r="S179" s="38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</row>
    <row r="180" spans="12:38" x14ac:dyDescent="0.25">
      <c r="L180"/>
      <c r="M180"/>
      <c r="N180"/>
      <c r="O180"/>
      <c r="P180"/>
      <c r="R180" s="38"/>
      <c r="S180" s="38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/>
      <c r="AL180"/>
    </row>
    <row r="181" spans="12:38" x14ac:dyDescent="0.25">
      <c r="L181"/>
      <c r="M181"/>
      <c r="N181"/>
      <c r="O181"/>
      <c r="P181"/>
      <c r="R181" s="38"/>
      <c r="S181" s="38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/>
      <c r="AL181"/>
    </row>
    <row r="182" spans="12:38" x14ac:dyDescent="0.25">
      <c r="L182"/>
      <c r="M182"/>
      <c r="N182"/>
      <c r="O182"/>
      <c r="P182"/>
      <c r="R182" s="38"/>
      <c r="S182" s="38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ht="14.25" x14ac:dyDescent="0.2">
      <c r="L205"/>
      <c r="M205"/>
      <c r="N205"/>
      <c r="O205"/>
      <c r="P205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ht="14.25" x14ac:dyDescent="0.2">
      <c r="L206"/>
      <c r="M206"/>
      <c r="N206"/>
      <c r="O206"/>
      <c r="P20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ht="14.25" x14ac:dyDescent="0.2">
      <c r="L207"/>
      <c r="M207"/>
      <c r="N207"/>
      <c r="O207"/>
      <c r="P20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2020-09-23T22:44:51Z</dcterms:modified>
</cp:coreProperties>
</file>