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2" i="1" l="1"/>
  <c r="J72" i="1"/>
  <c r="I72" i="1"/>
  <c r="H72" i="1"/>
  <c r="AN94" i="1" l="1"/>
  <c r="AM94" i="1"/>
  <c r="AL94" i="1"/>
  <c r="AP91" i="1" s="1"/>
  <c r="AN92" i="1"/>
  <c r="AM92" i="1"/>
  <c r="AN89" i="1"/>
  <c r="AM89" i="1"/>
  <c r="AN86" i="1"/>
  <c r="AM86" i="1"/>
  <c r="AN60" i="1"/>
  <c r="AL80" i="1" s="1"/>
  <c r="AN80" i="1" s="1"/>
  <c r="AM60" i="1"/>
  <c r="AL71" i="1" s="1"/>
  <c r="AN71" i="1" s="1"/>
  <c r="AN81" i="1"/>
  <c r="AN72" i="1"/>
  <c r="AN57" i="1"/>
  <c r="AL79" i="1" s="1"/>
  <c r="AN79" i="1" s="1"/>
  <c r="AM57" i="1"/>
  <c r="AL70" i="1" s="1"/>
  <c r="AN70" i="1" s="1"/>
  <c r="AN54" i="1"/>
  <c r="AL78" i="1" s="1"/>
  <c r="AN78" i="1" s="1"/>
  <c r="AM54" i="1"/>
  <c r="AL69" i="1" s="1"/>
  <c r="AN69" i="1" s="1"/>
  <c r="AN51" i="1"/>
  <c r="AL77" i="1" s="1"/>
  <c r="AN77" i="1" s="1"/>
  <c r="AM51" i="1"/>
  <c r="AL68" i="1" s="1"/>
  <c r="AN68" i="1" s="1"/>
  <c r="AN48" i="1"/>
  <c r="AL76" i="1" s="1"/>
  <c r="AN76" i="1" s="1"/>
  <c r="AM48" i="1"/>
  <c r="AL67" i="1" s="1"/>
  <c r="AN67" i="1" s="1"/>
  <c r="AN62" i="1"/>
  <c r="AM62" i="1"/>
  <c r="AM63" i="1" s="1"/>
  <c r="AL62" i="1"/>
  <c r="AP56" i="1" s="1"/>
  <c r="AN63" i="1" l="1"/>
  <c r="AP50" i="1"/>
  <c r="AP47" i="1"/>
  <c r="AP53" i="1"/>
  <c r="AP59" i="1"/>
  <c r="AP88" i="1"/>
  <c r="AM95" i="1"/>
  <c r="AN95" i="1"/>
  <c r="AP85" i="1"/>
  <c r="K104" i="1" l="1"/>
  <c r="J104" i="1"/>
  <c r="I104" i="1"/>
  <c r="H104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1" i="1"/>
  <c r="J91" i="1"/>
  <c r="I91" i="1"/>
  <c r="H91" i="1"/>
  <c r="K90" i="1"/>
  <c r="J90" i="1"/>
  <c r="I90" i="1"/>
  <c r="H90" i="1"/>
  <c r="K69" i="1"/>
  <c r="J69" i="1"/>
  <c r="I69" i="1"/>
  <c r="H69" i="1"/>
  <c r="K68" i="1"/>
  <c r="J68" i="1"/>
  <c r="I68" i="1"/>
  <c r="H68" i="1"/>
  <c r="K66" i="1"/>
  <c r="J66" i="1"/>
  <c r="I66" i="1"/>
  <c r="H66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49" i="1"/>
  <c r="J49" i="1"/>
  <c r="I49" i="1"/>
  <c r="H49" i="1"/>
  <c r="K47" i="1"/>
  <c r="J47" i="1"/>
  <c r="I47" i="1"/>
  <c r="H47" i="1"/>
  <c r="O21" i="5" l="1"/>
  <c r="N21" i="5"/>
  <c r="M21" i="5"/>
  <c r="L21" i="5"/>
  <c r="O22" i="5"/>
  <c r="K21" i="5"/>
  <c r="AS18" i="5"/>
  <c r="AQ18" i="5"/>
  <c r="AP18" i="5"/>
  <c r="AO18" i="5"/>
  <c r="AN18" i="5"/>
  <c r="AM18" i="5"/>
  <c r="AG18" i="5"/>
  <c r="K23" i="5" s="1"/>
  <c r="AE18" i="5"/>
  <c r="I23" i="5" s="1"/>
  <c r="AD18" i="5"/>
  <c r="AC18" i="5"/>
  <c r="G23" i="5" s="1"/>
  <c r="AB18" i="5"/>
  <c r="AA18" i="5"/>
  <c r="E23" i="5" s="1"/>
  <c r="W18" i="5"/>
  <c r="U18" i="5"/>
  <c r="T18" i="5"/>
  <c r="S18" i="5"/>
  <c r="R18" i="5"/>
  <c r="Q18" i="5"/>
  <c r="K18" i="5"/>
  <c r="I18" i="5"/>
  <c r="I22" i="5" s="1"/>
  <c r="I24" i="5" s="1"/>
  <c r="H18" i="5"/>
  <c r="H22" i="5" s="1"/>
  <c r="M22" i="5" s="1"/>
  <c r="G18" i="5"/>
  <c r="G22" i="5" s="1"/>
  <c r="G24" i="5" s="1"/>
  <c r="F18" i="5"/>
  <c r="F22" i="5" s="1"/>
  <c r="L22" i="5" s="1"/>
  <c r="E18" i="5"/>
  <c r="E22" i="5" s="1"/>
  <c r="E24" i="5" s="1"/>
  <c r="N22" i="5" l="1"/>
  <c r="J23" i="5"/>
  <c r="O23" i="5"/>
  <c r="K24" i="5"/>
  <c r="J24" i="5" s="1"/>
  <c r="K22" i="5"/>
  <c r="J22" i="5" s="1"/>
  <c r="F23" i="5"/>
  <c r="H23" i="5"/>
  <c r="O24" i="5"/>
  <c r="N40" i="1"/>
  <c r="Y33" i="1"/>
  <c r="X33" i="1"/>
  <c r="W33" i="1"/>
  <c r="V33" i="1"/>
  <c r="U33" i="1"/>
  <c r="H24" i="5" l="1"/>
  <c r="M24" i="5" s="1"/>
  <c r="M23" i="5"/>
  <c r="F24" i="5"/>
  <c r="L24" i="5" s="1"/>
  <c r="N23" i="5"/>
  <c r="L23" i="5"/>
  <c r="P14" i="3"/>
  <c r="O14" i="3"/>
  <c r="N14" i="3"/>
  <c r="M14" i="3"/>
  <c r="I14" i="3"/>
  <c r="G14" i="3"/>
  <c r="N24" i="5" l="1"/>
  <c r="O24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6" i="1"/>
  <c r="E33" i="1" l="1"/>
  <c r="F33" i="1"/>
  <c r="G33" i="1"/>
  <c r="H33" i="1"/>
  <c r="I33" i="1"/>
  <c r="J33" i="1"/>
  <c r="K33" i="1"/>
  <c r="L33" i="1"/>
  <c r="M33" i="1"/>
  <c r="O33" i="1" l="1"/>
  <c r="N33" i="1" s="1"/>
  <c r="H39" i="1" l="1"/>
  <c r="G39" i="1"/>
  <c r="F39" i="1"/>
  <c r="E39" i="1"/>
  <c r="H38" i="1"/>
  <c r="G38" i="1"/>
  <c r="E38" i="1"/>
  <c r="O38" i="1"/>
  <c r="O41" i="1" s="1"/>
  <c r="F38" i="1" l="1"/>
  <c r="K38" i="1" s="1"/>
  <c r="I39" i="1"/>
  <c r="O42" i="1"/>
  <c r="E41" i="1"/>
  <c r="G41" i="1"/>
  <c r="K39" i="1"/>
  <c r="L39" i="1"/>
  <c r="I38" i="1"/>
  <c r="L38" i="1"/>
  <c r="H41" i="1"/>
  <c r="N38" i="1"/>
  <c r="F41" i="1" l="1"/>
  <c r="M39" i="1"/>
  <c r="N39" i="1"/>
  <c r="Z33" i="1" s="1"/>
  <c r="L41" i="1"/>
  <c r="K41" i="1"/>
  <c r="M38" i="1"/>
  <c r="I41" i="1"/>
  <c r="AQ33" i="1"/>
  <c r="AP33" i="1"/>
  <c r="AO33" i="1"/>
  <c r="AN33" i="1"/>
  <c r="AM33" i="1"/>
  <c r="AL33" i="1"/>
  <c r="D35" i="1" l="1"/>
  <c r="M41" i="1"/>
  <c r="N41" i="1"/>
</calcChain>
</file>

<file path=xl/sharedStrings.xml><?xml version="1.0" encoding="utf-8"?>
<sst xmlns="http://schemas.openxmlformats.org/spreadsheetml/2006/main" count="879" uniqueCount="430">
  <si>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</si>
  <si>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</si>
  <si>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</si>
  <si>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</si>
  <si>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</si>
  <si>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</si>
  <si>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</si>
  <si>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</si>
  <si>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</si>
  <si>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</si>
  <si>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</si>
  <si>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</si>
  <si>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</si>
  <si>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</si>
  <si>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</si>
  <si>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</si>
  <si>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</si>
  <si>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</si>
  <si>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</si>
  <si>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</si>
  <si>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</si>
  <si>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</si>
  <si>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</si>
  <si>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</si>
  <si>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</si>
  <si>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</si>
  <si>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</si>
  <si>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</si>
  <si>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</si>
  <si>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</si>
  <si>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</si>
  <si>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</si>
  <si>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</si>
  <si>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</si>
  <si>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</si>
  <si>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</si>
  <si>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</si>
  <si>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</si>
  <si>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</si>
  <si>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</si>
  <si>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</si>
  <si>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</si>
  <si>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</si>
  <si>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</si>
  <si>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</si>
  <si>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</si>
  <si>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</si>
  <si>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</si>
  <si>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</si>
  <si>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</si>
  <si>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</si>
  <si>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</si>
  <si>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</si>
  <si>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</si>
  <si>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</si>
  <si>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</si>
  <si>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</si>
  <si>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</si>
  <si>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</si>
  <si>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</si>
  <si>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</si>
  <si>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</si>
  <si>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</si>
  <si>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9.</t>
  </si>
  <si>
    <t>Itä</t>
  </si>
  <si>
    <t>3.</t>
  </si>
  <si>
    <t>3v</t>
  </si>
  <si>
    <t>ykköspesis</t>
  </si>
  <si>
    <t>10.</t>
  </si>
  <si>
    <t>YKKÖSPESIS</t>
  </si>
  <si>
    <t>B - POJAT</t>
  </si>
  <si>
    <t>A - POJAT</t>
  </si>
  <si>
    <t>2/3</t>
  </si>
  <si>
    <t>2-3  PattU</t>
  </si>
  <si>
    <t>I p</t>
  </si>
  <si>
    <t>II p</t>
  </si>
  <si>
    <t>PattU</t>
  </si>
  <si>
    <t>4.</t>
  </si>
  <si>
    <t>6.</t>
  </si>
  <si>
    <t>7.</t>
  </si>
  <si>
    <t>PattU = Pattijoen Urheilijat  (1928)</t>
  </si>
  <si>
    <t>C - POJAT</t>
  </si>
  <si>
    <t>Länsi</t>
  </si>
  <si>
    <t>03.07. 1999  Sotkamo</t>
  </si>
  <si>
    <t>jok</t>
  </si>
  <si>
    <t>8.</t>
  </si>
  <si>
    <t>Jatkosarja  6.</t>
  </si>
  <si>
    <t>Jatkosarja  3.</t>
  </si>
  <si>
    <t>0-3  JoMa</t>
  </si>
  <si>
    <t>Jarmo Viittanen</t>
  </si>
  <si>
    <t>18.4.1979   Oulu</t>
  </si>
  <si>
    <t>Lippo</t>
  </si>
  <si>
    <t>MuPS</t>
  </si>
  <si>
    <t>PuPe</t>
  </si>
  <si>
    <t>11.</t>
  </si>
  <si>
    <t>JoMa</t>
  </si>
  <si>
    <t xml:space="preserve">KeKi   </t>
  </si>
  <si>
    <t>Lippo Pesis</t>
  </si>
  <si>
    <t>13.</t>
  </si>
  <si>
    <t>18.06. 1995  KaMa - Lippo  0-2  (1-7, 0-11)</t>
  </si>
  <si>
    <t>22.07. 1997  HP-K - Lippo  0-2  (5-7, 1-6)</t>
  </si>
  <si>
    <t>20.07. 1999  KaMa - Lippo  2-1  (3-5, 8-2, 1-0)</t>
  </si>
  <si>
    <t xml:space="preserve">  16 v   2 kk   0 pv</t>
  </si>
  <si>
    <t>17.  ottelu</t>
  </si>
  <si>
    <t xml:space="preserve">  18 v   7 kk 24 pv</t>
  </si>
  <si>
    <t>31.  ottelu</t>
  </si>
  <si>
    <t xml:space="preserve">  20 v   7 kk 22 pv</t>
  </si>
  <si>
    <t>Lippo = Oulun Lippo  (1955),  kasvattajaseura</t>
  </si>
  <si>
    <t>MuPS = Muhoksen Pallo-Salamat  (1969)</t>
  </si>
  <si>
    <t>PuPe  = Puijon Pesäpallo  (1999)</t>
  </si>
  <si>
    <t>JoMa = Joensuun Maila  (1957)</t>
  </si>
  <si>
    <t>KeKi = Kempeleen Kiri  (1915)</t>
  </si>
  <si>
    <t>Lippo Pesis = Oulun Lippo Pesis  (2010)</t>
  </si>
  <si>
    <t>0-0-1</t>
  </si>
  <si>
    <t>3-1  PattU</t>
  </si>
  <si>
    <t>2-3  KiPa</t>
  </si>
  <si>
    <t>2-1  Tahko</t>
  </si>
  <si>
    <t>1-3  SoJy</t>
  </si>
  <si>
    <t>1-2  SMJ</t>
  </si>
  <si>
    <t>Jatkosarja  8.</t>
  </si>
  <si>
    <t>Jatkosarja  5.</t>
  </si>
  <si>
    <t>2-3  Tahko</t>
  </si>
  <si>
    <t>29.07. 1993  Rovaniemi</t>
  </si>
  <si>
    <t xml:space="preserve">  12-17</t>
  </si>
  <si>
    <t>Markku Lepola</t>
  </si>
  <si>
    <t>875</t>
  </si>
  <si>
    <t>26.07. 1994  Tampere</t>
  </si>
  <si>
    <t xml:space="preserve">  13-23</t>
  </si>
  <si>
    <t>300</t>
  </si>
  <si>
    <t>14.07. 1995  Karstula</t>
  </si>
  <si>
    <t xml:space="preserve">  2-0  (5-3, 5-2)</t>
  </si>
  <si>
    <t>Mika Rytkönen</t>
  </si>
  <si>
    <t>500</t>
  </si>
  <si>
    <t>12.07. 1996  Kitee</t>
  </si>
  <si>
    <t xml:space="preserve">  1-0  (3-3, 1-0)</t>
  </si>
  <si>
    <t>Olli Viljaranta</t>
  </si>
  <si>
    <t>3452</t>
  </si>
  <si>
    <t>27.06. 1998  Sotkamo</t>
  </si>
  <si>
    <t xml:space="preserve">  1-0  (2-2, 6-2)</t>
  </si>
  <si>
    <t>3518</t>
  </si>
  <si>
    <t xml:space="preserve">  2-1  (1-4, 3-1, 3-2)</t>
  </si>
  <si>
    <t>A</t>
  </si>
  <si>
    <t>Harri Tegelberg</t>
  </si>
  <si>
    <t>2421</t>
  </si>
  <si>
    <t>Jatkosarja  2.</t>
  </si>
  <si>
    <t>1-0  KiPa</t>
  </si>
  <si>
    <t>0/3</t>
  </si>
  <si>
    <t>0/0</t>
  </si>
  <si>
    <t>0-1-0</t>
  </si>
  <si>
    <t xml:space="preserve">      Mitalit</t>
  </si>
  <si>
    <t>14.</t>
  </si>
  <si>
    <t>21.</t>
  </si>
  <si>
    <t>3/8</t>
  </si>
  <si>
    <t xml:space="preserve">      Runkosarja TOP-30</t>
  </si>
  <si>
    <t>22.</t>
  </si>
  <si>
    <t>19.</t>
  </si>
  <si>
    <t>17.</t>
  </si>
  <si>
    <t>30.</t>
  </si>
  <si>
    <t>20.</t>
  </si>
  <si>
    <t>23.</t>
  </si>
  <si>
    <t>15.</t>
  </si>
  <si>
    <t>25.</t>
  </si>
  <si>
    <t>Ylempi loppusarja TOP-10</t>
  </si>
  <si>
    <t>7/10</t>
  </si>
  <si>
    <t>0/2</t>
  </si>
  <si>
    <t>1/2</t>
  </si>
  <si>
    <t>1/3</t>
  </si>
  <si>
    <t>2/2</t>
  </si>
  <si>
    <t>4/9</t>
  </si>
  <si>
    <t>11/19</t>
  </si>
  <si>
    <t>2/5</t>
  </si>
  <si>
    <t>3/3</t>
  </si>
  <si>
    <t>3/4</t>
  </si>
  <si>
    <t>4/6</t>
  </si>
  <si>
    <t>4/7</t>
  </si>
  <si>
    <t>1.</t>
  </si>
  <si>
    <t>KeKi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</si>
  <si>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</si>
  <si>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</si>
  <si>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</si>
  <si>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</si>
  <si>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</si>
  <si>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</si>
  <si>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</si>
  <si>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</si>
  <si>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suomensarja</t>
  </si>
  <si>
    <t>39.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</si>
  <si>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</si>
  <si>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</si>
  <si>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</si>
  <si>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</si>
  <si>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</si>
  <si>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</si>
  <si>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</si>
  <si>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</si>
  <si>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</si>
  <si>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</si>
  <si>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>642.</t>
  </si>
  <si>
    <t xml:space="preserve"> 300</t>
  </si>
  <si>
    <t xml:space="preserve"> 1945 - 2009</t>
  </si>
  <si>
    <t>304.</t>
  </si>
  <si>
    <t xml:space="preserve"> 1945 - 2010</t>
  </si>
  <si>
    <t xml:space="preserve"> 1945 - 2011</t>
  </si>
  <si>
    <t xml:space="preserve"> 1945 - 2012</t>
  </si>
  <si>
    <t>284.</t>
  </si>
  <si>
    <t xml:space="preserve"> 1945 - 2013</t>
  </si>
  <si>
    <t>200.</t>
  </si>
  <si>
    <t>180.</t>
  </si>
  <si>
    <t xml:space="preserve"> Lyöjätilasto</t>
  </si>
  <si>
    <t xml:space="preserve"> 1945 - 2014</t>
  </si>
  <si>
    <t>176.</t>
  </si>
  <si>
    <t xml:space="preserve"> 1945 - 2015</t>
  </si>
  <si>
    <t>183.</t>
  </si>
  <si>
    <t>156.</t>
  </si>
  <si>
    <t>115.</t>
  </si>
  <si>
    <t xml:space="preserve"> 1945 - 2016</t>
  </si>
  <si>
    <t>158.</t>
  </si>
  <si>
    <t>127.</t>
  </si>
  <si>
    <t>90.</t>
  </si>
  <si>
    <t xml:space="preserve"> 1945 - 2017</t>
  </si>
  <si>
    <t>136.</t>
  </si>
  <si>
    <t>99.</t>
  </si>
  <si>
    <t>114.</t>
  </si>
  <si>
    <t>82.</t>
  </si>
  <si>
    <t>94.</t>
  </si>
  <si>
    <t>121.</t>
  </si>
  <si>
    <t xml:space="preserve"> PLAY OFF,  KA / OTT</t>
  </si>
  <si>
    <t xml:space="preserve"> PLAY OFF, TASASATASET,  ka. / peli</t>
  </si>
  <si>
    <t>364.</t>
  </si>
  <si>
    <t>226.</t>
  </si>
  <si>
    <t>312.</t>
  </si>
  <si>
    <t>233.</t>
  </si>
  <si>
    <t>119.</t>
  </si>
  <si>
    <t>152.</t>
  </si>
  <si>
    <t>74.</t>
  </si>
  <si>
    <t>124.</t>
  </si>
  <si>
    <t>71.</t>
  </si>
  <si>
    <t>100.</t>
  </si>
  <si>
    <t>72.</t>
  </si>
  <si>
    <t>102.</t>
  </si>
  <si>
    <t>113.</t>
  </si>
  <si>
    <t>75.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</si>
  <si>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</si>
  <si>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</si>
  <si>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</si>
  <si>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</si>
  <si>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</si>
  <si>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</si>
  <si>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</si>
  <si>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</si>
  <si>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</si>
  <si>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</si>
  <si>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</si>
  <si>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400</t>
  </si>
  <si>
    <t xml:space="preserve"> 500</t>
  </si>
  <si>
    <t xml:space="preserve"> Tehotilasto</t>
  </si>
  <si>
    <t>361. ottelu</t>
  </si>
  <si>
    <t>222.   28.05. 2006  PuPe - SoJy  2-0</t>
  </si>
  <si>
    <t>27 v   1 kk 10 pv</t>
  </si>
  <si>
    <t>100.   11.06. 2010  JoMa - Lippo  1-2</t>
  </si>
  <si>
    <t>31 v   1 kk 24 pv</t>
  </si>
  <si>
    <t>195. ottelu</t>
  </si>
  <si>
    <t>266. ottelu</t>
  </si>
  <si>
    <t>317. ottelu</t>
  </si>
  <si>
    <t>396. ottelu</t>
  </si>
  <si>
    <t xml:space="preserve">  98.   03.08. 2005  PattU - Lippo  2-1</t>
  </si>
  <si>
    <t xml:space="preserve">  41.   12.07. 2008  Lippo - NJ  2-0</t>
  </si>
  <si>
    <t xml:space="preserve">  29.   10.05. 2014  PattU - ViVe  1-2</t>
  </si>
  <si>
    <t xml:space="preserve">  23.   02.08. 2016  Lippo Pesis - KeKi  2-1</t>
  </si>
  <si>
    <t xml:space="preserve">  86.   05.07. 2016  KaMa - KeKi  1-2</t>
  </si>
  <si>
    <t>67.</t>
  </si>
  <si>
    <t>46.</t>
  </si>
  <si>
    <t>48.</t>
  </si>
  <si>
    <t>50.</t>
  </si>
  <si>
    <t>51.</t>
  </si>
  <si>
    <t>47.</t>
  </si>
  <si>
    <t>27.</t>
  </si>
  <si>
    <t>26.</t>
  </si>
  <si>
    <t>28.</t>
  </si>
  <si>
    <t>29.</t>
  </si>
  <si>
    <t>31.</t>
  </si>
  <si>
    <t>34.</t>
  </si>
  <si>
    <t>35.</t>
  </si>
  <si>
    <t>37.</t>
  </si>
  <si>
    <t>310.</t>
  </si>
  <si>
    <t>297.</t>
  </si>
  <si>
    <t>313.</t>
  </si>
  <si>
    <t>319.</t>
  </si>
  <si>
    <t>321.</t>
  </si>
  <si>
    <t>338.</t>
  </si>
  <si>
    <t>349.</t>
  </si>
  <si>
    <t>353.</t>
  </si>
  <si>
    <t>358.</t>
  </si>
  <si>
    <t>380.</t>
  </si>
  <si>
    <t>389.</t>
  </si>
  <si>
    <t>133.</t>
  </si>
  <si>
    <t>134.</t>
  </si>
  <si>
    <t>128.</t>
  </si>
  <si>
    <t>59.</t>
  </si>
  <si>
    <t>61.</t>
  </si>
  <si>
    <t>63.</t>
  </si>
  <si>
    <t>64.</t>
  </si>
  <si>
    <t>85.</t>
  </si>
  <si>
    <t>88.</t>
  </si>
  <si>
    <t>243.</t>
  </si>
  <si>
    <t>220.</t>
  </si>
  <si>
    <t>227.</t>
  </si>
  <si>
    <t>187.</t>
  </si>
  <si>
    <t>186.</t>
  </si>
  <si>
    <t>173.</t>
  </si>
  <si>
    <t>141.</t>
  </si>
  <si>
    <t>132.</t>
  </si>
  <si>
    <t>137.</t>
  </si>
  <si>
    <t>143.</t>
  </si>
  <si>
    <t>147.</t>
  </si>
  <si>
    <t>151.</t>
  </si>
  <si>
    <t>157.</t>
  </si>
  <si>
    <t>163.</t>
  </si>
  <si>
    <t>165.</t>
  </si>
  <si>
    <t>168.</t>
  </si>
  <si>
    <t>171.</t>
  </si>
  <si>
    <t>340.</t>
  </si>
  <si>
    <t>368.</t>
  </si>
  <si>
    <t>245.</t>
  </si>
  <si>
    <t>203.</t>
  </si>
  <si>
    <t>217.</t>
  </si>
  <si>
    <t>89.</t>
  </si>
  <si>
    <t>98.</t>
  </si>
  <si>
    <t>103.</t>
  </si>
  <si>
    <t>120.</t>
  </si>
  <si>
    <t>1266.</t>
  </si>
  <si>
    <t>1293.</t>
  </si>
  <si>
    <t>923.</t>
  </si>
  <si>
    <t>254.</t>
  </si>
  <si>
    <t>68.</t>
  </si>
  <si>
    <t>1358.</t>
  </si>
  <si>
    <t>1388.</t>
  </si>
  <si>
    <t>1354.</t>
  </si>
  <si>
    <t>1369.</t>
  </si>
  <si>
    <t>1288.</t>
  </si>
  <si>
    <t>1213.</t>
  </si>
  <si>
    <t>1184.</t>
  </si>
  <si>
    <t>1044.</t>
  </si>
  <si>
    <t>1060.</t>
  </si>
  <si>
    <t>1073.</t>
  </si>
  <si>
    <t>1043.</t>
  </si>
  <si>
    <t>1038.</t>
  </si>
  <si>
    <t>1049.</t>
  </si>
  <si>
    <t>1061.</t>
  </si>
  <si>
    <t>1014.</t>
  </si>
  <si>
    <t>1024.</t>
  </si>
  <si>
    <t>970.</t>
  </si>
  <si>
    <t>990.</t>
  </si>
  <si>
    <t>1395.</t>
  </si>
  <si>
    <t>1421.</t>
  </si>
  <si>
    <t>1116.</t>
  </si>
  <si>
    <t>898.</t>
  </si>
  <si>
    <t>643.</t>
  </si>
  <si>
    <t>506.</t>
  </si>
  <si>
    <t>464.</t>
  </si>
  <si>
    <t>379.</t>
  </si>
  <si>
    <t>155.</t>
  </si>
  <si>
    <t>97.</t>
  </si>
  <si>
    <t>65.</t>
  </si>
  <si>
    <t>1400.</t>
  </si>
  <si>
    <t>1456.</t>
  </si>
  <si>
    <t>1033.</t>
  </si>
  <si>
    <t>1063.</t>
  </si>
  <si>
    <t>963.</t>
  </si>
  <si>
    <t>742.</t>
  </si>
  <si>
    <t>557.</t>
  </si>
  <si>
    <t>448.</t>
  </si>
  <si>
    <t>231.</t>
  </si>
  <si>
    <t>146.</t>
  </si>
  <si>
    <t>107.</t>
  </si>
  <si>
    <t>95.</t>
  </si>
  <si>
    <t>96.</t>
  </si>
  <si>
    <t>76.</t>
  </si>
  <si>
    <t>55.</t>
  </si>
  <si>
    <t>724.</t>
  </si>
  <si>
    <t>752.</t>
  </si>
  <si>
    <t>662.</t>
  </si>
  <si>
    <t>597.</t>
  </si>
  <si>
    <t>505.</t>
  </si>
  <si>
    <t>437.</t>
  </si>
  <si>
    <t>357.</t>
  </si>
  <si>
    <t>288.</t>
  </si>
  <si>
    <t>261.</t>
  </si>
  <si>
    <t>230.</t>
  </si>
  <si>
    <t>211.</t>
  </si>
  <si>
    <t>197.</t>
  </si>
  <si>
    <t>198.</t>
  </si>
  <si>
    <t>201.</t>
  </si>
  <si>
    <t>207.</t>
  </si>
  <si>
    <t>185.</t>
  </si>
  <si>
    <t>192.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</si>
  <si>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</si>
  <si>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</si>
  <si>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</si>
  <si>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</si>
  <si>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</si>
  <si>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</si>
  <si>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</si>
  <si>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</si>
  <si>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</si>
  <si>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</si>
  <si>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</si>
  <si>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</si>
  <si>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</si>
  <si>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</si>
  <si>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</si>
  <si>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Oulun Lippo</t>
  </si>
  <si>
    <t>Puijon Pesäpallo</t>
  </si>
  <si>
    <t>Kempeleen Kiri</t>
  </si>
  <si>
    <t>Pattijoen Urheilijat</t>
  </si>
  <si>
    <t>Joensuun Maila</t>
  </si>
  <si>
    <t>22.   31.07. 1997  Lippo - KiPa  0-2</t>
  </si>
  <si>
    <t xml:space="preserve">  22.   31.07. 1997  Lippo - KiPa  0-2</t>
  </si>
  <si>
    <t>177.   15.06. 2014  Tahko - PattU   1-2</t>
  </si>
  <si>
    <t>52.</t>
  </si>
  <si>
    <t>TOP-100     1945-2020</t>
  </si>
  <si>
    <t xml:space="preserve"> 1945 - 2018</t>
  </si>
  <si>
    <t xml:space="preserve"> 1945 - 2019</t>
  </si>
  <si>
    <t xml:space="preserve"> 1945 - 2020</t>
  </si>
  <si>
    <t>1052.</t>
  </si>
  <si>
    <t>1020.</t>
  </si>
  <si>
    <t>1036.</t>
  </si>
  <si>
    <t>53.</t>
  </si>
  <si>
    <t>170.</t>
  </si>
  <si>
    <t>643 759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</si>
</sst>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/>
    <xf numFmtId="0" fontId="5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1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165" fontId="4" fillId="7" borderId="1" xfId="1" applyNumberFormat="1" applyFont="1" applyFill="1" applyBorder="1" applyAlignment="1"/>
    <xf numFmtId="0" fontId="7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165" fontId="4" fillId="9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2" fontId="4" fillId="4" borderId="11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9" fontId="4" fillId="4" borderId="0" xfId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7" width="6.7109375" style="30" customWidth="1"/>
    <col min="18" max="18" width="6.5703125" style="30" customWidth="1"/>
    <col min="19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89</v>
      </c>
      <c r="C1" s="6"/>
      <c r="D1" s="81"/>
      <c r="E1" s="87" t="s">
        <v>90</v>
      </c>
      <c r="F1" s="7"/>
      <c r="G1" s="6"/>
      <c r="H1" s="7"/>
      <c r="I1" s="6"/>
      <c r="J1" s="6"/>
      <c r="K1" s="6"/>
      <c r="L1" s="7"/>
      <c r="M1" s="6"/>
      <c r="N1" s="6"/>
      <c r="O1" s="6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162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35" t="s">
        <v>149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61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1995</v>
      </c>
      <c r="C4" s="25" t="s">
        <v>60</v>
      </c>
      <c r="D4" s="26" t="s">
        <v>91</v>
      </c>
      <c r="E4" s="25">
        <v>2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>
        <v>0</v>
      </c>
      <c r="O4" s="24">
        <v>2</v>
      </c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76"/>
      <c r="AO4" s="27"/>
      <c r="AP4" s="29">
        <v>1</v>
      </c>
      <c r="AQ4" s="25"/>
      <c r="AR4" s="39"/>
    </row>
    <row r="5" spans="1:44" s="4" customFormat="1" ht="15" customHeight="1" x14ac:dyDescent="0.25">
      <c r="A5" s="2"/>
      <c r="B5" s="97">
        <v>1996</v>
      </c>
      <c r="C5" s="97" t="s">
        <v>85</v>
      </c>
      <c r="D5" s="98" t="s">
        <v>92</v>
      </c>
      <c r="E5" s="117"/>
      <c r="F5" s="105" t="s">
        <v>67</v>
      </c>
      <c r="G5" s="100"/>
      <c r="H5" s="61"/>
      <c r="I5" s="97"/>
      <c r="J5" s="97"/>
      <c r="K5" s="97"/>
      <c r="L5" s="97"/>
      <c r="M5" s="97"/>
      <c r="N5" s="97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1997</v>
      </c>
      <c r="C6" s="25" t="s">
        <v>78</v>
      </c>
      <c r="D6" s="26" t="s">
        <v>91</v>
      </c>
      <c r="E6" s="25">
        <v>20</v>
      </c>
      <c r="F6" s="25">
        <v>0</v>
      </c>
      <c r="G6" s="25">
        <v>2</v>
      </c>
      <c r="H6" s="25">
        <v>0</v>
      </c>
      <c r="I6" s="25">
        <v>11</v>
      </c>
      <c r="J6" s="25">
        <v>2</v>
      </c>
      <c r="K6" s="25">
        <v>0</v>
      </c>
      <c r="L6" s="25">
        <v>7</v>
      </c>
      <c r="M6" s="25">
        <v>2</v>
      </c>
      <c r="N6" s="28">
        <v>0.314</v>
      </c>
      <c r="O6" s="24">
        <f>PRODUCT(I6/N6)</f>
        <v>35.031847133757964</v>
      </c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97">
        <v>1998</v>
      </c>
      <c r="C7" s="97" t="s">
        <v>78</v>
      </c>
      <c r="D7" s="98" t="s">
        <v>92</v>
      </c>
      <c r="E7" s="117"/>
      <c r="F7" s="105" t="s">
        <v>67</v>
      </c>
      <c r="G7" s="100"/>
      <c r="H7" s="61"/>
      <c r="I7" s="97"/>
      <c r="J7" s="97"/>
      <c r="K7" s="97"/>
      <c r="L7" s="97"/>
      <c r="M7" s="97"/>
      <c r="N7" s="97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97">
        <v>1999</v>
      </c>
      <c r="C8" s="97" t="s">
        <v>56</v>
      </c>
      <c r="D8" s="98" t="s">
        <v>92</v>
      </c>
      <c r="E8" s="117"/>
      <c r="F8" s="105" t="s">
        <v>67</v>
      </c>
      <c r="G8" s="100"/>
      <c r="H8" s="61"/>
      <c r="I8" s="97"/>
      <c r="J8" s="97"/>
      <c r="K8" s="97"/>
      <c r="L8" s="97"/>
      <c r="M8" s="97"/>
      <c r="N8" s="97"/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1999</v>
      </c>
      <c r="C9" s="25" t="s">
        <v>79</v>
      </c>
      <c r="D9" s="26" t="s">
        <v>91</v>
      </c>
      <c r="E9" s="25">
        <v>9</v>
      </c>
      <c r="F9" s="25">
        <v>1</v>
      </c>
      <c r="G9" s="25">
        <v>9</v>
      </c>
      <c r="H9" s="25">
        <v>2</v>
      </c>
      <c r="I9" s="25">
        <v>31</v>
      </c>
      <c r="J9" s="25">
        <v>2</v>
      </c>
      <c r="K9" s="25">
        <v>5</v>
      </c>
      <c r="L9" s="25">
        <v>14</v>
      </c>
      <c r="M9" s="25">
        <v>10</v>
      </c>
      <c r="N9" s="28">
        <v>0.47699999999999998</v>
      </c>
      <c r="O9" s="24">
        <f t="shared" ref="O9:O20" si="0">PRODUCT(I9/N9)</f>
        <v>64.989517819706506</v>
      </c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2000</v>
      </c>
      <c r="C10" s="25" t="s">
        <v>65</v>
      </c>
      <c r="D10" s="26" t="s">
        <v>91</v>
      </c>
      <c r="E10" s="25">
        <v>28</v>
      </c>
      <c r="F10" s="25">
        <v>0</v>
      </c>
      <c r="G10" s="25">
        <v>20</v>
      </c>
      <c r="H10" s="25">
        <v>0</v>
      </c>
      <c r="I10" s="25">
        <v>35</v>
      </c>
      <c r="J10" s="25">
        <v>3</v>
      </c>
      <c r="K10" s="25">
        <v>2</v>
      </c>
      <c r="L10" s="25">
        <v>10</v>
      </c>
      <c r="M10" s="25">
        <v>20</v>
      </c>
      <c r="N10" s="28">
        <v>0.28000000000000003</v>
      </c>
      <c r="O10" s="24">
        <f t="shared" si="0"/>
        <v>124.99999999999999</v>
      </c>
      <c r="P10" s="18"/>
      <c r="Q10" s="18"/>
      <c r="R10" s="18"/>
      <c r="S10" s="18"/>
      <c r="T10" s="24"/>
      <c r="U10" s="25">
        <v>11</v>
      </c>
      <c r="V10" s="25">
        <v>0</v>
      </c>
      <c r="W10" s="25">
        <v>22</v>
      </c>
      <c r="X10" s="25">
        <v>0</v>
      </c>
      <c r="Y10" s="25">
        <v>30</v>
      </c>
      <c r="Z10" s="28">
        <v>0.44800000000000001</v>
      </c>
      <c r="AA10" s="24"/>
      <c r="AB10" s="25" t="s">
        <v>60</v>
      </c>
      <c r="AC10" s="18"/>
      <c r="AD10" s="18" t="s">
        <v>78</v>
      </c>
      <c r="AE10" s="18"/>
      <c r="AF10" s="24"/>
      <c r="AG10" s="76" t="s">
        <v>114</v>
      </c>
      <c r="AH10" s="76" t="s">
        <v>115</v>
      </c>
      <c r="AI10" s="76" t="s">
        <v>116</v>
      </c>
      <c r="AJ10" s="76"/>
      <c r="AK10" s="24"/>
      <c r="AL10" s="25"/>
      <c r="AM10" s="76"/>
      <c r="AN10" s="25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2001</v>
      </c>
      <c r="C11" s="25" t="s">
        <v>79</v>
      </c>
      <c r="D11" s="26" t="s">
        <v>91</v>
      </c>
      <c r="E11" s="25">
        <v>28</v>
      </c>
      <c r="F11" s="25">
        <v>0</v>
      </c>
      <c r="G11" s="25">
        <v>41</v>
      </c>
      <c r="H11" s="25">
        <v>1</v>
      </c>
      <c r="I11" s="25">
        <v>60</v>
      </c>
      <c r="J11" s="25">
        <v>2</v>
      </c>
      <c r="K11" s="25">
        <v>1</v>
      </c>
      <c r="L11" s="25">
        <v>16</v>
      </c>
      <c r="M11" s="25">
        <v>41</v>
      </c>
      <c r="N11" s="28">
        <v>0.375</v>
      </c>
      <c r="O11" s="24">
        <f t="shared" si="0"/>
        <v>160</v>
      </c>
      <c r="P11" s="18" t="s">
        <v>154</v>
      </c>
      <c r="Q11" s="18"/>
      <c r="R11" s="18"/>
      <c r="S11" s="18"/>
      <c r="T11" s="24"/>
      <c r="U11" s="25">
        <v>5</v>
      </c>
      <c r="V11" s="25">
        <v>0</v>
      </c>
      <c r="W11" s="25">
        <v>8</v>
      </c>
      <c r="X11" s="25">
        <v>0</v>
      </c>
      <c r="Y11" s="25">
        <v>10</v>
      </c>
      <c r="Z11" s="28">
        <v>0.34499999999999997</v>
      </c>
      <c r="AA11" s="24"/>
      <c r="AB11" s="18"/>
      <c r="AC11" s="18"/>
      <c r="AD11" s="18"/>
      <c r="AE11" s="18"/>
      <c r="AF11" s="24"/>
      <c r="AG11" s="76" t="s">
        <v>121</v>
      </c>
      <c r="AH11" s="76"/>
      <c r="AI11" s="76"/>
      <c r="AJ11" s="76"/>
      <c r="AK11" s="24"/>
      <c r="AL11" s="25"/>
      <c r="AM11" s="76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2002</v>
      </c>
      <c r="C12" s="25" t="s">
        <v>63</v>
      </c>
      <c r="D12" s="26" t="s">
        <v>91</v>
      </c>
      <c r="E12" s="25">
        <v>29</v>
      </c>
      <c r="F12" s="25">
        <v>0</v>
      </c>
      <c r="G12" s="25">
        <v>32</v>
      </c>
      <c r="H12" s="25">
        <v>0</v>
      </c>
      <c r="I12" s="25">
        <v>62</v>
      </c>
      <c r="J12" s="25">
        <v>6</v>
      </c>
      <c r="K12" s="25">
        <v>3</v>
      </c>
      <c r="L12" s="25">
        <v>21</v>
      </c>
      <c r="M12" s="25">
        <v>32</v>
      </c>
      <c r="N12" s="28">
        <v>0.33300000000000002</v>
      </c>
      <c r="O12" s="24">
        <f t="shared" si="0"/>
        <v>186.18618618618618</v>
      </c>
      <c r="P12" s="18" t="s">
        <v>155</v>
      </c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76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2003</v>
      </c>
      <c r="C13" s="25" t="s">
        <v>85</v>
      </c>
      <c r="D13" s="26" t="s">
        <v>91</v>
      </c>
      <c r="E13" s="25">
        <v>26</v>
      </c>
      <c r="F13" s="25">
        <v>1</v>
      </c>
      <c r="G13" s="25">
        <v>12</v>
      </c>
      <c r="H13" s="25">
        <v>2</v>
      </c>
      <c r="I13" s="25">
        <v>92</v>
      </c>
      <c r="J13" s="25">
        <v>0</v>
      </c>
      <c r="K13" s="25">
        <v>17</v>
      </c>
      <c r="L13" s="25">
        <v>62</v>
      </c>
      <c r="M13" s="25">
        <v>13</v>
      </c>
      <c r="N13" s="28">
        <v>0.50800000000000001</v>
      </c>
      <c r="O13" s="24">
        <f t="shared" si="0"/>
        <v>181.10236220472441</v>
      </c>
      <c r="P13" s="18"/>
      <c r="Q13" s="18"/>
      <c r="R13" s="18"/>
      <c r="S13" s="18"/>
      <c r="T13" s="24"/>
      <c r="U13" s="25">
        <v>5</v>
      </c>
      <c r="V13" s="25">
        <v>0</v>
      </c>
      <c r="W13" s="25">
        <v>1</v>
      </c>
      <c r="X13" s="25">
        <v>0</v>
      </c>
      <c r="Y13" s="25">
        <v>21</v>
      </c>
      <c r="Z13" s="28">
        <v>0.51200000000000001</v>
      </c>
      <c r="AA13" s="24"/>
      <c r="AB13" s="18"/>
      <c r="AC13" s="18"/>
      <c r="AD13" s="18"/>
      <c r="AE13" s="18"/>
      <c r="AF13" s="24"/>
      <c r="AG13" s="76" t="s">
        <v>119</v>
      </c>
      <c r="AH13" s="76"/>
      <c r="AI13" s="76"/>
      <c r="AJ13" s="76"/>
      <c r="AK13" s="24"/>
      <c r="AL13" s="25"/>
      <c r="AM13" s="76"/>
      <c r="AN13" s="25">
        <v>1</v>
      </c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2004</v>
      </c>
      <c r="C14" s="25" t="s">
        <v>79</v>
      </c>
      <c r="D14" s="26" t="s">
        <v>91</v>
      </c>
      <c r="E14" s="25">
        <v>28</v>
      </c>
      <c r="F14" s="25">
        <v>0</v>
      </c>
      <c r="G14" s="25">
        <v>37</v>
      </c>
      <c r="H14" s="25">
        <v>2</v>
      </c>
      <c r="I14" s="25">
        <v>78</v>
      </c>
      <c r="J14" s="25">
        <v>0</v>
      </c>
      <c r="K14" s="25">
        <v>9</v>
      </c>
      <c r="L14" s="25">
        <v>32</v>
      </c>
      <c r="M14" s="25">
        <v>37</v>
      </c>
      <c r="N14" s="28">
        <v>0.38800000000000001</v>
      </c>
      <c r="O14" s="24">
        <f t="shared" si="0"/>
        <v>201.03092783505153</v>
      </c>
      <c r="P14" s="18" t="s">
        <v>156</v>
      </c>
      <c r="Q14" s="18"/>
      <c r="R14" s="18"/>
      <c r="S14" s="18"/>
      <c r="T14" s="24"/>
      <c r="U14" s="25">
        <v>7</v>
      </c>
      <c r="V14" s="25">
        <v>0</v>
      </c>
      <c r="W14" s="25">
        <v>2</v>
      </c>
      <c r="X14" s="25">
        <v>0</v>
      </c>
      <c r="Y14" s="25">
        <v>8</v>
      </c>
      <c r="Z14" s="28">
        <v>0.25800000000000001</v>
      </c>
      <c r="AA14" s="24"/>
      <c r="AB14" s="18"/>
      <c r="AC14" s="18"/>
      <c r="AD14" s="18"/>
      <c r="AE14" s="18"/>
      <c r="AF14" s="24"/>
      <c r="AG14" s="76" t="s">
        <v>87</v>
      </c>
      <c r="AH14" s="76" t="s">
        <v>117</v>
      </c>
      <c r="AI14" s="76" t="s">
        <v>118</v>
      </c>
      <c r="AJ14" s="76"/>
      <c r="AK14" s="24"/>
      <c r="AL14" s="25"/>
      <c r="AM14" s="76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2005</v>
      </c>
      <c r="C15" s="25" t="s">
        <v>56</v>
      </c>
      <c r="D15" s="26" t="s">
        <v>91</v>
      </c>
      <c r="E15" s="25">
        <v>25</v>
      </c>
      <c r="F15" s="25">
        <v>1</v>
      </c>
      <c r="G15" s="25">
        <v>44</v>
      </c>
      <c r="H15" s="25">
        <v>1</v>
      </c>
      <c r="I15" s="25">
        <v>59</v>
      </c>
      <c r="J15" s="25">
        <v>0</v>
      </c>
      <c r="K15" s="25">
        <v>2</v>
      </c>
      <c r="L15" s="25">
        <v>12</v>
      </c>
      <c r="M15" s="25">
        <v>45</v>
      </c>
      <c r="N15" s="28">
        <v>0.32800000000000001</v>
      </c>
      <c r="O15" s="24">
        <f t="shared" si="0"/>
        <v>179.8780487804878</v>
      </c>
      <c r="P15" s="18" t="s">
        <v>78</v>
      </c>
      <c r="Q15" s="18"/>
      <c r="R15" s="18" t="s">
        <v>98</v>
      </c>
      <c r="S15" s="18"/>
      <c r="T15" s="24"/>
      <c r="U15" s="25">
        <v>7</v>
      </c>
      <c r="V15" s="25">
        <v>0</v>
      </c>
      <c r="W15" s="25">
        <v>3</v>
      </c>
      <c r="X15" s="25">
        <v>0</v>
      </c>
      <c r="Y15" s="25">
        <v>12</v>
      </c>
      <c r="Z15" s="28">
        <v>0.34300000000000003</v>
      </c>
      <c r="AA15" s="24"/>
      <c r="AB15" s="18"/>
      <c r="AC15" s="18"/>
      <c r="AD15" s="18"/>
      <c r="AE15" s="18"/>
      <c r="AF15" s="24"/>
      <c r="AG15" s="76" t="s">
        <v>120</v>
      </c>
      <c r="AH15" s="76"/>
      <c r="AI15" s="76"/>
      <c r="AJ15" s="76"/>
      <c r="AK15" s="24"/>
      <c r="AL15" s="25"/>
      <c r="AM15" s="76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2006</v>
      </c>
      <c r="C16" s="25" t="s">
        <v>65</v>
      </c>
      <c r="D16" s="26" t="s">
        <v>93</v>
      </c>
      <c r="E16" s="25">
        <v>27</v>
      </c>
      <c r="F16" s="25">
        <v>2</v>
      </c>
      <c r="G16" s="25">
        <v>43</v>
      </c>
      <c r="H16" s="25">
        <v>6</v>
      </c>
      <c r="I16" s="25">
        <v>75</v>
      </c>
      <c r="J16" s="25">
        <v>0</v>
      </c>
      <c r="K16" s="25">
        <v>6</v>
      </c>
      <c r="L16" s="25">
        <v>24</v>
      </c>
      <c r="M16" s="25">
        <v>45</v>
      </c>
      <c r="N16" s="28">
        <v>0.36899999999999999</v>
      </c>
      <c r="O16" s="24">
        <f t="shared" si="0"/>
        <v>203.2520325203252</v>
      </c>
      <c r="P16" s="18" t="s">
        <v>63</v>
      </c>
      <c r="Q16" s="18"/>
      <c r="R16" s="18" t="s">
        <v>98</v>
      </c>
      <c r="S16" s="18"/>
      <c r="T16" s="24"/>
      <c r="U16" s="25">
        <v>13</v>
      </c>
      <c r="V16" s="25">
        <v>2</v>
      </c>
      <c r="W16" s="25">
        <v>18</v>
      </c>
      <c r="X16" s="25">
        <v>3</v>
      </c>
      <c r="Y16" s="25">
        <v>37</v>
      </c>
      <c r="Z16" s="28">
        <v>0.42499999999999999</v>
      </c>
      <c r="AA16" s="24"/>
      <c r="AB16" s="18" t="s">
        <v>79</v>
      </c>
      <c r="AC16" s="18"/>
      <c r="AD16" s="18" t="s">
        <v>63</v>
      </c>
      <c r="AE16" s="18"/>
      <c r="AF16" s="24"/>
      <c r="AG16" s="76" t="s">
        <v>144</v>
      </c>
      <c r="AH16" s="76" t="s">
        <v>73</v>
      </c>
      <c r="AI16" s="76" t="s">
        <v>145</v>
      </c>
      <c r="AJ16" s="76"/>
      <c r="AK16" s="24"/>
      <c r="AL16" s="25"/>
      <c r="AM16" s="76"/>
      <c r="AN16" s="25"/>
      <c r="AO16" s="27"/>
      <c r="AP16" s="29"/>
      <c r="AQ16" s="25">
        <v>1</v>
      </c>
      <c r="AR16" s="39"/>
    </row>
    <row r="17" spans="1:44" s="4" customFormat="1" ht="15" customHeight="1" x14ac:dyDescent="0.25">
      <c r="A17" s="2"/>
      <c r="B17" s="25">
        <v>2007</v>
      </c>
      <c r="C17" s="25" t="s">
        <v>78</v>
      </c>
      <c r="D17" s="26" t="s">
        <v>93</v>
      </c>
      <c r="E17" s="25">
        <v>26</v>
      </c>
      <c r="F17" s="25">
        <v>0</v>
      </c>
      <c r="G17" s="25">
        <v>58</v>
      </c>
      <c r="H17" s="25">
        <v>0</v>
      </c>
      <c r="I17" s="25">
        <v>84</v>
      </c>
      <c r="J17" s="25">
        <v>2</v>
      </c>
      <c r="K17" s="25">
        <v>5</v>
      </c>
      <c r="L17" s="25">
        <v>19</v>
      </c>
      <c r="M17" s="25">
        <v>58</v>
      </c>
      <c r="N17" s="28">
        <v>0.42</v>
      </c>
      <c r="O17" s="24">
        <f t="shared" si="0"/>
        <v>200</v>
      </c>
      <c r="P17" s="25" t="s">
        <v>65</v>
      </c>
      <c r="Q17" s="18"/>
      <c r="R17" s="18" t="s">
        <v>68</v>
      </c>
      <c r="S17" s="18" t="s">
        <v>68</v>
      </c>
      <c r="T17" s="24"/>
      <c r="U17" s="25">
        <v>7</v>
      </c>
      <c r="V17" s="25">
        <v>0</v>
      </c>
      <c r="W17" s="25">
        <v>15</v>
      </c>
      <c r="X17" s="25">
        <v>1</v>
      </c>
      <c r="Y17" s="25">
        <v>22</v>
      </c>
      <c r="Z17" s="28">
        <v>0.43099999999999999</v>
      </c>
      <c r="AA17" s="24"/>
      <c r="AB17" s="18" t="s">
        <v>63</v>
      </c>
      <c r="AC17" s="18"/>
      <c r="AD17" s="18"/>
      <c r="AE17" s="18"/>
      <c r="AF17" s="24"/>
      <c r="AG17" s="76" t="s">
        <v>86</v>
      </c>
      <c r="AH17" s="76"/>
      <c r="AI17" s="76"/>
      <c r="AJ17" s="76"/>
      <c r="AK17" s="24"/>
      <c r="AL17" s="25"/>
      <c r="AM17" s="76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2008</v>
      </c>
      <c r="C18" s="25" t="s">
        <v>78</v>
      </c>
      <c r="D18" s="26" t="s">
        <v>91</v>
      </c>
      <c r="E18" s="25">
        <v>18</v>
      </c>
      <c r="F18" s="25">
        <v>0</v>
      </c>
      <c r="G18" s="25">
        <v>33</v>
      </c>
      <c r="H18" s="25">
        <v>0</v>
      </c>
      <c r="I18" s="25">
        <v>49</v>
      </c>
      <c r="J18" s="25">
        <v>0</v>
      </c>
      <c r="K18" s="25">
        <v>6</v>
      </c>
      <c r="L18" s="25">
        <v>10</v>
      </c>
      <c r="M18" s="25">
        <v>33</v>
      </c>
      <c r="N18" s="28">
        <v>0.34</v>
      </c>
      <c r="O18" s="24">
        <f t="shared" si="0"/>
        <v>144.11764705882351</v>
      </c>
      <c r="P18" s="18" t="s">
        <v>150</v>
      </c>
      <c r="Q18" s="18"/>
      <c r="R18" s="18" t="s">
        <v>157</v>
      </c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76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2009</v>
      </c>
      <c r="C19" s="25" t="s">
        <v>94</v>
      </c>
      <c r="D19" s="26" t="s">
        <v>93</v>
      </c>
      <c r="E19" s="25">
        <v>24</v>
      </c>
      <c r="F19" s="25">
        <v>0</v>
      </c>
      <c r="G19" s="25">
        <v>27</v>
      </c>
      <c r="H19" s="25">
        <v>2</v>
      </c>
      <c r="I19" s="25">
        <v>58</v>
      </c>
      <c r="J19" s="25">
        <v>2</v>
      </c>
      <c r="K19" s="25">
        <v>4</v>
      </c>
      <c r="L19" s="25">
        <v>25</v>
      </c>
      <c r="M19" s="25">
        <v>27</v>
      </c>
      <c r="N19" s="28">
        <v>0.36499999999999999</v>
      </c>
      <c r="O19" s="24">
        <f t="shared" si="0"/>
        <v>158.9041095890411</v>
      </c>
      <c r="P19" s="18" t="s">
        <v>158</v>
      </c>
      <c r="Q19" s="18"/>
      <c r="R19" s="18"/>
      <c r="S19" s="18"/>
      <c r="T19" s="24"/>
      <c r="U19" s="25"/>
      <c r="V19" s="25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2010</v>
      </c>
      <c r="C20" s="25" t="s">
        <v>94</v>
      </c>
      <c r="D20" s="26" t="s">
        <v>95</v>
      </c>
      <c r="E20" s="25">
        <v>14</v>
      </c>
      <c r="F20" s="104">
        <v>0</v>
      </c>
      <c r="G20" s="104">
        <v>15</v>
      </c>
      <c r="H20" s="104">
        <v>1</v>
      </c>
      <c r="I20" s="104">
        <v>26</v>
      </c>
      <c r="J20" s="25">
        <v>0</v>
      </c>
      <c r="K20" s="25">
        <v>0</v>
      </c>
      <c r="L20" s="25">
        <v>11</v>
      </c>
      <c r="M20" s="25">
        <v>15</v>
      </c>
      <c r="N20" s="28">
        <v>0.30599999999999999</v>
      </c>
      <c r="O20" s="24">
        <f t="shared" si="0"/>
        <v>84.967320261437905</v>
      </c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76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2011</v>
      </c>
      <c r="C21" s="25" t="s">
        <v>94</v>
      </c>
      <c r="D21" s="26" t="s">
        <v>95</v>
      </c>
      <c r="E21" s="25">
        <v>12</v>
      </c>
      <c r="F21" s="25">
        <v>1</v>
      </c>
      <c r="G21" s="25">
        <v>20</v>
      </c>
      <c r="H21" s="25">
        <v>1</v>
      </c>
      <c r="I21" s="25">
        <v>27</v>
      </c>
      <c r="J21" s="25">
        <v>0</v>
      </c>
      <c r="K21" s="25">
        <v>1</v>
      </c>
      <c r="L21" s="25">
        <v>5</v>
      </c>
      <c r="M21" s="25">
        <v>21</v>
      </c>
      <c r="N21" s="28">
        <v>0.39100000000000001</v>
      </c>
      <c r="O21" s="24">
        <f>PRODUCT(I21/N21)</f>
        <v>69.05370843989769</v>
      </c>
      <c r="P21" s="18"/>
      <c r="Q21" s="18"/>
      <c r="R21" s="18"/>
      <c r="S21" s="18"/>
      <c r="T21" s="24"/>
      <c r="U21" s="76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76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97">
        <v>2012</v>
      </c>
      <c r="C22" s="97" t="s">
        <v>77</v>
      </c>
      <c r="D22" s="98" t="s">
        <v>96</v>
      </c>
      <c r="E22" s="97"/>
      <c r="F22" s="105" t="s">
        <v>67</v>
      </c>
      <c r="G22" s="100"/>
      <c r="H22" s="61"/>
      <c r="I22" s="97"/>
      <c r="J22" s="97"/>
      <c r="K22" s="97"/>
      <c r="L22" s="97"/>
      <c r="M22" s="97"/>
      <c r="N22" s="99"/>
      <c r="O22" s="30"/>
      <c r="P22" s="18"/>
      <c r="Q22" s="18"/>
      <c r="R22" s="18"/>
      <c r="S22" s="18"/>
      <c r="T22" s="24"/>
      <c r="U22" s="76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7"/>
      <c r="AO22" s="27"/>
      <c r="AP22" s="29"/>
      <c r="AQ22" s="25"/>
      <c r="AR22" s="39"/>
    </row>
    <row r="23" spans="1:44" s="4" customFormat="1" ht="15" customHeight="1" x14ac:dyDescent="0.25">
      <c r="A23" s="2"/>
      <c r="B23" s="97">
        <v>2013</v>
      </c>
      <c r="C23" s="97" t="s">
        <v>60</v>
      </c>
      <c r="D23" s="98" t="s">
        <v>97</v>
      </c>
      <c r="E23" s="97"/>
      <c r="F23" s="105" t="s">
        <v>67</v>
      </c>
      <c r="G23" s="100"/>
      <c r="H23" s="61"/>
      <c r="I23" s="97"/>
      <c r="J23" s="97"/>
      <c r="K23" s="97"/>
      <c r="L23" s="97"/>
      <c r="M23" s="97"/>
      <c r="N23" s="99"/>
      <c r="O23" s="80"/>
      <c r="P23" s="18"/>
      <c r="Q23" s="18"/>
      <c r="R23" s="18"/>
      <c r="S23" s="18"/>
      <c r="T23" s="24"/>
      <c r="U23" s="25"/>
      <c r="V23" s="25"/>
      <c r="W23" s="25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76"/>
      <c r="AN23" s="27"/>
      <c r="AO23" s="27"/>
      <c r="AP23" s="29"/>
      <c r="AQ23" s="25"/>
      <c r="AR23" s="39"/>
    </row>
    <row r="24" spans="1:44" s="4" customFormat="1" ht="15" customHeight="1" x14ac:dyDescent="0.25">
      <c r="A24" s="2"/>
      <c r="B24" s="25">
        <v>2014</v>
      </c>
      <c r="C24" s="25" t="s">
        <v>78</v>
      </c>
      <c r="D24" s="26" t="s">
        <v>76</v>
      </c>
      <c r="E24" s="25">
        <v>30</v>
      </c>
      <c r="F24" s="25">
        <v>2</v>
      </c>
      <c r="G24" s="25">
        <v>49</v>
      </c>
      <c r="H24" s="27">
        <v>3</v>
      </c>
      <c r="I24" s="25">
        <v>94</v>
      </c>
      <c r="J24" s="25">
        <v>1</v>
      </c>
      <c r="K24" s="25">
        <v>7</v>
      </c>
      <c r="L24" s="25">
        <v>35</v>
      </c>
      <c r="M24" s="25">
        <v>51</v>
      </c>
      <c r="N24" s="28">
        <v>0.46800000000000003</v>
      </c>
      <c r="O24" s="24">
        <f>PRODUCT(I24/N24)</f>
        <v>200.85470085470084</v>
      </c>
      <c r="P24" s="18" t="s">
        <v>94</v>
      </c>
      <c r="Q24" s="18"/>
      <c r="R24" s="18" t="s">
        <v>159</v>
      </c>
      <c r="S24" s="18"/>
      <c r="T24" s="24"/>
      <c r="U24" s="25">
        <v>3</v>
      </c>
      <c r="V24" s="25">
        <v>0</v>
      </c>
      <c r="W24" s="27">
        <v>1</v>
      </c>
      <c r="X24" s="25">
        <v>0</v>
      </c>
      <c r="Y24" s="25">
        <v>3</v>
      </c>
      <c r="Z24" s="28">
        <v>0.214</v>
      </c>
      <c r="AA24" s="24"/>
      <c r="AB24" s="18"/>
      <c r="AC24" s="18"/>
      <c r="AD24" s="18"/>
      <c r="AE24" s="18"/>
      <c r="AF24" s="24"/>
      <c r="AG24" s="76" t="s">
        <v>88</v>
      </c>
      <c r="AH24" s="76"/>
      <c r="AI24" s="76"/>
      <c r="AJ24" s="76"/>
      <c r="AK24" s="24"/>
      <c r="AL24" s="25"/>
      <c r="AM24" s="76"/>
      <c r="AN24" s="27"/>
      <c r="AO24" s="27"/>
      <c r="AP24" s="29"/>
      <c r="AQ24" s="25"/>
      <c r="AR24" s="39"/>
    </row>
    <row r="25" spans="1:44" s="4" customFormat="1" ht="15" customHeight="1" x14ac:dyDescent="0.25">
      <c r="A25" s="2"/>
      <c r="B25" s="97">
        <v>2015</v>
      </c>
      <c r="C25" s="97" t="s">
        <v>60</v>
      </c>
      <c r="D25" s="98" t="s">
        <v>96</v>
      </c>
      <c r="E25" s="97"/>
      <c r="F25" s="105" t="s">
        <v>67</v>
      </c>
      <c r="G25" s="100"/>
      <c r="H25" s="61"/>
      <c r="I25" s="97"/>
      <c r="J25" s="97"/>
      <c r="K25" s="97"/>
      <c r="L25" s="97"/>
      <c r="M25" s="97"/>
      <c r="N25" s="99"/>
      <c r="O25" s="80"/>
      <c r="P25" s="18"/>
      <c r="Q25" s="18"/>
      <c r="R25" s="18"/>
      <c r="S25" s="18"/>
      <c r="T25" s="24"/>
      <c r="U25" s="76"/>
      <c r="V25" s="25"/>
      <c r="W25" s="27"/>
      <c r="X25" s="25"/>
      <c r="Y25" s="25"/>
      <c r="Z25" s="28"/>
      <c r="AA25" s="24"/>
      <c r="AB25" s="18"/>
      <c r="AC25" s="18"/>
      <c r="AD25" s="18"/>
      <c r="AE25" s="18"/>
      <c r="AF25" s="24"/>
      <c r="AG25" s="76"/>
      <c r="AH25" s="76"/>
      <c r="AI25" s="76"/>
      <c r="AJ25" s="76"/>
      <c r="AK25" s="24"/>
      <c r="AL25" s="25"/>
      <c r="AM25" s="76"/>
      <c r="AN25" s="27"/>
      <c r="AO25" s="27"/>
      <c r="AP25" s="29"/>
      <c r="AQ25" s="25"/>
      <c r="AR25" s="39"/>
    </row>
    <row r="26" spans="1:44" s="4" customFormat="1" ht="15" customHeight="1" x14ac:dyDescent="0.25">
      <c r="A26" s="2"/>
      <c r="B26" s="25">
        <v>2016</v>
      </c>
      <c r="C26" s="25" t="s">
        <v>98</v>
      </c>
      <c r="D26" s="26" t="s">
        <v>96</v>
      </c>
      <c r="E26" s="25">
        <v>26</v>
      </c>
      <c r="F26" s="25">
        <v>2</v>
      </c>
      <c r="G26" s="25">
        <v>51</v>
      </c>
      <c r="H26" s="25">
        <v>4</v>
      </c>
      <c r="I26" s="25">
        <v>85</v>
      </c>
      <c r="J26" s="25">
        <v>2</v>
      </c>
      <c r="K26" s="25">
        <v>2</v>
      </c>
      <c r="L26" s="25">
        <v>28</v>
      </c>
      <c r="M26" s="25">
        <v>53</v>
      </c>
      <c r="N26" s="28">
        <v>0.42899999999999999</v>
      </c>
      <c r="O26" s="24">
        <v>198</v>
      </c>
      <c r="P26" s="18" t="s">
        <v>160</v>
      </c>
      <c r="Q26" s="18"/>
      <c r="R26" s="18" t="s">
        <v>161</v>
      </c>
      <c r="S26" s="18"/>
      <c r="T26" s="24"/>
      <c r="U26" s="76"/>
      <c r="V26" s="25"/>
      <c r="W26" s="27"/>
      <c r="X26" s="25"/>
      <c r="Y26" s="25"/>
      <c r="Z26" s="28"/>
      <c r="AA26" s="24"/>
      <c r="AB26" s="18"/>
      <c r="AC26" s="18"/>
      <c r="AD26" s="18"/>
      <c r="AE26" s="18"/>
      <c r="AF26" s="24"/>
      <c r="AG26" s="76"/>
      <c r="AH26" s="76"/>
      <c r="AI26" s="76"/>
      <c r="AJ26" s="76"/>
      <c r="AK26" s="24"/>
      <c r="AL26" s="25"/>
      <c r="AM26" s="76"/>
      <c r="AN26" s="25"/>
      <c r="AO26" s="27"/>
      <c r="AP26" s="29"/>
      <c r="AQ26" s="25"/>
      <c r="AR26" s="39"/>
    </row>
    <row r="27" spans="1:44" s="4" customFormat="1" ht="15" customHeight="1" x14ac:dyDescent="0.25">
      <c r="A27" s="2"/>
      <c r="B27" s="97">
        <v>2017</v>
      </c>
      <c r="C27" s="97" t="s">
        <v>79</v>
      </c>
      <c r="D27" s="137" t="s">
        <v>92</v>
      </c>
      <c r="E27" s="97"/>
      <c r="F27" s="105" t="s">
        <v>67</v>
      </c>
      <c r="G27" s="100"/>
      <c r="H27" s="61"/>
      <c r="I27" s="97"/>
      <c r="J27" s="97"/>
      <c r="K27" s="97"/>
      <c r="L27" s="97"/>
      <c r="M27" s="97"/>
      <c r="N27" s="134"/>
      <c r="O27" s="24"/>
      <c r="P27" s="18"/>
      <c r="Q27" s="18"/>
      <c r="R27" s="18"/>
      <c r="S27" s="18"/>
      <c r="T27" s="24"/>
      <c r="U27" s="76"/>
      <c r="V27" s="25"/>
      <c r="W27" s="27"/>
      <c r="X27" s="25"/>
      <c r="Y27" s="25"/>
      <c r="Z27" s="28"/>
      <c r="AA27" s="24"/>
      <c r="AB27" s="18"/>
      <c r="AC27" s="18"/>
      <c r="AD27" s="18"/>
      <c r="AE27" s="18"/>
      <c r="AF27" s="24"/>
      <c r="AG27" s="76"/>
      <c r="AH27" s="76"/>
      <c r="AI27" s="76"/>
      <c r="AJ27" s="76"/>
      <c r="AK27" s="24"/>
      <c r="AL27" s="25"/>
      <c r="AM27" s="76"/>
      <c r="AN27" s="25"/>
      <c r="AO27" s="27"/>
      <c r="AP27" s="29"/>
      <c r="AQ27" s="25"/>
      <c r="AR27" s="39"/>
    </row>
    <row r="28" spans="1:44" s="4" customFormat="1" ht="15" customHeight="1" x14ac:dyDescent="0.25">
      <c r="A28" s="2"/>
      <c r="B28" s="25">
        <v>2017</v>
      </c>
      <c r="C28" s="25" t="s">
        <v>150</v>
      </c>
      <c r="D28" s="26" t="s">
        <v>96</v>
      </c>
      <c r="E28" s="25">
        <v>16</v>
      </c>
      <c r="F28" s="25">
        <v>0</v>
      </c>
      <c r="G28" s="25">
        <v>26</v>
      </c>
      <c r="H28" s="25">
        <v>0</v>
      </c>
      <c r="I28" s="25">
        <v>54</v>
      </c>
      <c r="J28" s="25">
        <v>0</v>
      </c>
      <c r="K28" s="25">
        <v>2</v>
      </c>
      <c r="L28" s="25">
        <v>26</v>
      </c>
      <c r="M28" s="25">
        <v>26</v>
      </c>
      <c r="N28" s="28">
        <v>0.53500000000000003</v>
      </c>
      <c r="O28" s="24">
        <v>101</v>
      </c>
      <c r="P28" s="18" t="s">
        <v>157</v>
      </c>
      <c r="Q28" s="18"/>
      <c r="R28" s="18"/>
      <c r="S28" s="18"/>
      <c r="T28" s="24"/>
      <c r="U28" s="25"/>
      <c r="V28" s="25"/>
      <c r="W28" s="25"/>
      <c r="X28" s="25"/>
      <c r="Y28" s="25"/>
      <c r="Z28" s="28"/>
      <c r="AA28" s="24"/>
      <c r="AB28" s="18"/>
      <c r="AC28" s="18"/>
      <c r="AD28" s="18"/>
      <c r="AE28" s="18"/>
      <c r="AF28" s="24"/>
      <c r="AG28" s="76"/>
      <c r="AH28" s="76"/>
      <c r="AI28" s="76"/>
      <c r="AJ28" s="76"/>
      <c r="AK28" s="24"/>
      <c r="AL28" s="25"/>
      <c r="AM28" s="76"/>
      <c r="AN28" s="25"/>
      <c r="AO28" s="27"/>
      <c r="AP28" s="29"/>
      <c r="AQ28" s="25"/>
      <c r="AR28" s="39"/>
    </row>
    <row r="29" spans="1:44" s="4" customFormat="1" ht="15" customHeight="1" x14ac:dyDescent="0.25">
      <c r="A29" s="2"/>
      <c r="B29" s="97">
        <v>2018</v>
      </c>
      <c r="C29" s="97" t="s">
        <v>175</v>
      </c>
      <c r="D29" s="137" t="s">
        <v>176</v>
      </c>
      <c r="E29" s="97"/>
      <c r="F29" s="105" t="s">
        <v>67</v>
      </c>
      <c r="G29" s="100"/>
      <c r="H29" s="61"/>
      <c r="I29" s="97"/>
      <c r="J29" s="97"/>
      <c r="K29" s="97"/>
      <c r="L29" s="97"/>
      <c r="M29" s="97"/>
      <c r="N29" s="134"/>
      <c r="O29" s="24"/>
      <c r="P29" s="18"/>
      <c r="Q29" s="18"/>
      <c r="R29" s="18"/>
      <c r="S29" s="18"/>
      <c r="T29" s="24"/>
      <c r="U29" s="76"/>
      <c r="V29" s="25"/>
      <c r="W29" s="27"/>
      <c r="X29" s="25"/>
      <c r="Y29" s="25"/>
      <c r="Z29" s="28"/>
      <c r="AA29" s="24"/>
      <c r="AB29" s="18"/>
      <c r="AC29" s="18"/>
      <c r="AD29" s="18"/>
      <c r="AE29" s="18"/>
      <c r="AF29" s="24"/>
      <c r="AG29" s="76"/>
      <c r="AH29" s="76"/>
      <c r="AI29" s="76"/>
      <c r="AJ29" s="76"/>
      <c r="AK29" s="24"/>
      <c r="AL29" s="25"/>
      <c r="AM29" s="76"/>
      <c r="AN29" s="25"/>
      <c r="AO29" s="27"/>
      <c r="AP29" s="29"/>
      <c r="AQ29" s="25"/>
      <c r="AR29" s="39"/>
    </row>
    <row r="30" spans="1:44" s="4" customFormat="1" ht="15" customHeight="1" x14ac:dyDescent="0.25">
      <c r="A30" s="2"/>
      <c r="B30" s="174">
        <v>2019</v>
      </c>
      <c r="C30" s="174" t="s">
        <v>77</v>
      </c>
      <c r="D30" s="175" t="s">
        <v>92</v>
      </c>
      <c r="E30" s="174"/>
      <c r="F30" s="168" t="s">
        <v>185</v>
      </c>
      <c r="G30" s="169"/>
      <c r="H30" s="170"/>
      <c r="I30" s="174"/>
      <c r="J30" s="174"/>
      <c r="K30" s="174"/>
      <c r="L30" s="174"/>
      <c r="M30" s="174"/>
      <c r="N30" s="176"/>
      <c r="O30" s="24"/>
      <c r="P30" s="18"/>
      <c r="Q30" s="18"/>
      <c r="R30" s="18"/>
      <c r="S30" s="18"/>
      <c r="T30" s="24"/>
      <c r="U30" s="25"/>
      <c r="V30" s="25"/>
      <c r="W30" s="27"/>
      <c r="X30" s="25"/>
      <c r="Y30" s="25"/>
      <c r="Z30" s="28"/>
      <c r="AA30" s="24"/>
      <c r="AB30" s="18"/>
      <c r="AC30" s="18"/>
      <c r="AD30" s="18"/>
      <c r="AE30" s="18"/>
      <c r="AF30" s="24"/>
      <c r="AG30" s="76"/>
      <c r="AH30" s="76"/>
      <c r="AI30" s="76"/>
      <c r="AJ30" s="76"/>
      <c r="AK30" s="24"/>
      <c r="AL30" s="25"/>
      <c r="AM30" s="76"/>
      <c r="AN30" s="25"/>
      <c r="AO30" s="27"/>
      <c r="AP30" s="29"/>
      <c r="AQ30" s="25"/>
      <c r="AR30" s="39"/>
    </row>
    <row r="31" spans="1:44" s="4" customFormat="1" ht="15" customHeight="1" x14ac:dyDescent="0.25">
      <c r="A31" s="2"/>
      <c r="B31" s="174">
        <v>2020</v>
      </c>
      <c r="C31" s="174" t="s">
        <v>65</v>
      </c>
      <c r="D31" s="175" t="s">
        <v>92</v>
      </c>
      <c r="E31" s="174"/>
      <c r="F31" s="168" t="s">
        <v>185</v>
      </c>
      <c r="G31" s="169"/>
      <c r="H31" s="170"/>
      <c r="I31" s="174"/>
      <c r="J31" s="174"/>
      <c r="K31" s="174"/>
      <c r="L31" s="174"/>
      <c r="M31" s="174"/>
      <c r="N31" s="176"/>
      <c r="O31" s="24"/>
      <c r="P31" s="18"/>
      <c r="Q31" s="18"/>
      <c r="R31" s="18"/>
      <c r="S31" s="18"/>
      <c r="T31" s="24"/>
      <c r="U31" s="25"/>
      <c r="V31" s="25"/>
      <c r="W31" s="27"/>
      <c r="X31" s="25"/>
      <c r="Y31" s="25"/>
      <c r="Z31" s="28"/>
      <c r="AA31" s="24"/>
      <c r="AB31" s="18"/>
      <c r="AC31" s="18"/>
      <c r="AD31" s="18"/>
      <c r="AE31" s="18"/>
      <c r="AF31" s="24"/>
      <c r="AG31" s="76"/>
      <c r="AH31" s="76"/>
      <c r="AI31" s="76"/>
      <c r="AJ31" s="76"/>
      <c r="AK31" s="24"/>
      <c r="AL31" s="25"/>
      <c r="AM31" s="76"/>
      <c r="AN31" s="25"/>
      <c r="AO31" s="27"/>
      <c r="AP31" s="29"/>
      <c r="AQ31" s="25"/>
      <c r="AR31" s="39"/>
    </row>
    <row r="32" spans="1:44" s="4" customFormat="1" ht="15" customHeight="1" x14ac:dyDescent="0.25">
      <c r="A32" s="2"/>
      <c r="B32" s="25">
        <v>2020</v>
      </c>
      <c r="C32" s="25" t="s">
        <v>85</v>
      </c>
      <c r="D32" s="26" t="s">
        <v>76</v>
      </c>
      <c r="E32" s="25">
        <v>10</v>
      </c>
      <c r="F32" s="25">
        <v>0</v>
      </c>
      <c r="G32" s="25">
        <v>8</v>
      </c>
      <c r="H32" s="25">
        <v>0</v>
      </c>
      <c r="I32" s="25">
        <v>15</v>
      </c>
      <c r="J32" s="25">
        <v>0</v>
      </c>
      <c r="K32" s="25">
        <v>2</v>
      </c>
      <c r="L32" s="25">
        <v>5</v>
      </c>
      <c r="M32" s="25">
        <v>8</v>
      </c>
      <c r="N32" s="28">
        <v>0.3125</v>
      </c>
      <c r="O32" s="30">
        <v>48</v>
      </c>
      <c r="P32" s="66"/>
      <c r="Q32" s="18"/>
      <c r="R32" s="18"/>
      <c r="S32" s="18"/>
      <c r="T32" s="39"/>
      <c r="U32" s="25"/>
      <c r="V32" s="25"/>
      <c r="W32" s="27"/>
      <c r="X32" s="25"/>
      <c r="Y32" s="25"/>
      <c r="Z32" s="152"/>
      <c r="AA32" s="30"/>
      <c r="AB32" s="18"/>
      <c r="AC32" s="18"/>
      <c r="AD32" s="18"/>
      <c r="AE32" s="18"/>
      <c r="AF32" s="24"/>
      <c r="AG32" s="76"/>
      <c r="AH32" s="76"/>
      <c r="AI32" s="76"/>
      <c r="AJ32" s="76"/>
      <c r="AK32" s="24"/>
      <c r="AL32" s="25"/>
      <c r="AM32" s="76"/>
      <c r="AN32" s="25"/>
      <c r="AO32" s="27"/>
      <c r="AP32" s="29"/>
      <c r="AQ32" s="25"/>
      <c r="AR32" s="39"/>
    </row>
    <row r="33" spans="1:45" s="4" customFormat="1" ht="15" customHeight="1" x14ac:dyDescent="0.25">
      <c r="A33" s="1"/>
      <c r="B33" s="16" t="s">
        <v>7</v>
      </c>
      <c r="C33" s="17"/>
      <c r="D33" s="15"/>
      <c r="E33" s="18">
        <f t="shared" ref="E33:M33" si="1">SUM(E4:E32)</f>
        <v>398</v>
      </c>
      <c r="F33" s="18">
        <f t="shared" si="1"/>
        <v>10</v>
      </c>
      <c r="G33" s="18">
        <f t="shared" si="1"/>
        <v>527</v>
      </c>
      <c r="H33" s="18">
        <f t="shared" si="1"/>
        <v>25</v>
      </c>
      <c r="I33" s="18">
        <f t="shared" si="1"/>
        <v>995</v>
      </c>
      <c r="J33" s="18">
        <f t="shared" si="1"/>
        <v>22</v>
      </c>
      <c r="K33" s="18">
        <f t="shared" si="1"/>
        <v>74</v>
      </c>
      <c r="L33" s="18">
        <f t="shared" si="1"/>
        <v>362</v>
      </c>
      <c r="M33" s="17">
        <f t="shared" si="1"/>
        <v>537</v>
      </c>
      <c r="N33" s="33">
        <f>PRODUCT(I33/O33)</f>
        <v>0.39121347760813857</v>
      </c>
      <c r="O33" s="78">
        <f>SUM(O3:O32)</f>
        <v>2543.3684086841404</v>
      </c>
      <c r="P33" s="66" t="s">
        <v>113</v>
      </c>
      <c r="Q33" s="66" t="s">
        <v>47</v>
      </c>
      <c r="R33" s="66" t="s">
        <v>47</v>
      </c>
      <c r="S33" s="66" t="s">
        <v>47</v>
      </c>
      <c r="T33" s="30"/>
      <c r="U33" s="18">
        <f>SUM(U4:U32)-U12-U19-U20-U23-U32</f>
        <v>58</v>
      </c>
      <c r="V33" s="18">
        <f>SUM(V4:V32)-V12-V19-V20-V23-V32</f>
        <v>2</v>
      </c>
      <c r="W33" s="18">
        <f>SUM(W4:W32)-W12-W19-W20-W23-W32</f>
        <v>70</v>
      </c>
      <c r="X33" s="18">
        <f>SUM(X4:X32)-X12-X19-X20-X23-X32</f>
        <v>4</v>
      </c>
      <c r="Y33" s="18">
        <f>SUM(Y4:Y32)-Y12-Y19-Y20-Y23-Y32</f>
        <v>143</v>
      </c>
      <c r="Z33" s="33">
        <f>PRODUCT(N39)</f>
        <v>0.40281690140845072</v>
      </c>
      <c r="AA33" s="78"/>
      <c r="AB33" s="66" t="s">
        <v>148</v>
      </c>
      <c r="AC33" s="66" t="s">
        <v>47</v>
      </c>
      <c r="AD33" s="66" t="s">
        <v>47</v>
      </c>
      <c r="AE33" s="66" t="s">
        <v>47</v>
      </c>
      <c r="AF33" s="24"/>
      <c r="AG33" s="66" t="s">
        <v>152</v>
      </c>
      <c r="AH33" s="66" t="s">
        <v>146</v>
      </c>
      <c r="AI33" s="66" t="s">
        <v>72</v>
      </c>
      <c r="AJ33" s="66" t="s">
        <v>147</v>
      </c>
      <c r="AK33" s="24"/>
      <c r="AL33" s="18">
        <f t="shared" ref="AL33:AQ33" si="2">SUM(AL4:AL32)</f>
        <v>0</v>
      </c>
      <c r="AM33" s="18">
        <f t="shared" si="2"/>
        <v>0</v>
      </c>
      <c r="AN33" s="18">
        <f t="shared" si="2"/>
        <v>1</v>
      </c>
      <c r="AO33" s="18">
        <f t="shared" si="2"/>
        <v>0</v>
      </c>
      <c r="AP33" s="18">
        <f t="shared" si="2"/>
        <v>1</v>
      </c>
      <c r="AQ33" s="18">
        <f t="shared" si="2"/>
        <v>2</v>
      </c>
      <c r="AR33" s="39"/>
    </row>
    <row r="34" spans="1:45" s="4" customFormat="1" ht="15" customHeight="1" x14ac:dyDescent="0.25">
      <c r="A34" s="1"/>
      <c r="B34" s="16" t="s">
        <v>420</v>
      </c>
      <c r="C34" s="17"/>
      <c r="D34" s="15"/>
      <c r="E34" s="17" t="s">
        <v>419</v>
      </c>
      <c r="F34" s="14"/>
      <c r="G34" s="14" t="s">
        <v>154</v>
      </c>
      <c r="H34" s="14"/>
      <c r="I34" s="14"/>
      <c r="J34" s="14"/>
      <c r="K34" s="14"/>
      <c r="L34" s="14"/>
      <c r="M34" s="14"/>
      <c r="N34" s="69"/>
      <c r="O34" s="24"/>
      <c r="P34" s="22"/>
      <c r="Q34" s="20"/>
      <c r="R34" s="70"/>
      <c r="S34" s="71"/>
      <c r="T34" s="24"/>
      <c r="U34" s="17"/>
      <c r="V34" s="14"/>
      <c r="W34" s="14" t="s">
        <v>186</v>
      </c>
      <c r="X34" s="14"/>
      <c r="Y34" s="14"/>
      <c r="Z34" s="15"/>
      <c r="AA34" s="24"/>
      <c r="AB34" s="72"/>
      <c r="AC34" s="73"/>
      <c r="AD34" s="70"/>
      <c r="AE34" s="71"/>
      <c r="AF34" s="24"/>
      <c r="AG34" s="74">
        <v>0.375</v>
      </c>
      <c r="AH34" s="75">
        <v>0</v>
      </c>
      <c r="AI34" s="75">
        <v>0.66700000000000004</v>
      </c>
      <c r="AJ34" s="136">
        <v>0</v>
      </c>
      <c r="AK34" s="24"/>
      <c r="AL34" s="17"/>
      <c r="AM34" s="14"/>
      <c r="AN34" s="14"/>
      <c r="AO34" s="14"/>
      <c r="AP34" s="14"/>
      <c r="AQ34" s="15"/>
      <c r="AR34" s="39"/>
    </row>
    <row r="35" spans="1:45" ht="15" customHeight="1" x14ac:dyDescent="0.25">
      <c r="A35" s="2"/>
      <c r="B35" s="26" t="s">
        <v>2</v>
      </c>
      <c r="C35" s="29"/>
      <c r="D35" s="34">
        <f>SUM(F33:H33)+((I33-F33-G33)/3)+(E33/3)+(AL33*25)+(AM33*25)+(AN33*10)+(AO33*25)+(AP33*20)+(AQ33*15)-20</f>
        <v>887.33333333333326</v>
      </c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35"/>
      <c r="P35" s="24"/>
      <c r="Q35" s="24"/>
      <c r="R35" s="24"/>
      <c r="S35" s="24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24"/>
      <c r="AG35" s="35"/>
      <c r="AH35" s="35"/>
      <c r="AI35" s="35"/>
      <c r="AJ35" s="35"/>
      <c r="AK35" s="24"/>
      <c r="AL35" s="35"/>
      <c r="AM35" s="35"/>
      <c r="AN35" s="35"/>
      <c r="AO35" s="35"/>
      <c r="AP35" s="35"/>
      <c r="AQ35" s="35"/>
      <c r="AR35" s="39"/>
    </row>
    <row r="36" spans="1:45" s="4" customFormat="1" ht="12" customHeight="1" x14ac:dyDescent="0.25">
      <c r="A36" s="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30"/>
      <c r="P36" s="30"/>
      <c r="Q36" s="30"/>
      <c r="R36" s="30"/>
      <c r="S36" s="30"/>
      <c r="T36" s="30"/>
      <c r="U36" s="35"/>
      <c r="V36" s="38"/>
      <c r="W36" s="35"/>
      <c r="X36" s="35"/>
      <c r="Y36" s="35"/>
      <c r="Z36" s="35"/>
      <c r="AA36" s="35"/>
      <c r="AB36" s="35"/>
      <c r="AC36" s="35"/>
      <c r="AD36" s="35"/>
      <c r="AE36" s="35"/>
      <c r="AF36" s="24"/>
      <c r="AG36" s="35"/>
      <c r="AH36" s="35"/>
      <c r="AI36" s="35"/>
      <c r="AJ36" s="35"/>
      <c r="AK36" s="24"/>
      <c r="AL36" s="35"/>
      <c r="AM36" s="35"/>
      <c r="AN36" s="35"/>
      <c r="AO36" s="35"/>
      <c r="AP36" s="35"/>
      <c r="AQ36" s="35"/>
      <c r="AR36" s="39"/>
    </row>
    <row r="37" spans="1:45" ht="15" customHeight="1" x14ac:dyDescent="0.25">
      <c r="A37" s="2"/>
      <c r="B37" s="22" t="s">
        <v>24</v>
      </c>
      <c r="C37" s="40"/>
      <c r="D37" s="40"/>
      <c r="E37" s="18" t="s">
        <v>3</v>
      </c>
      <c r="F37" s="18" t="s">
        <v>8</v>
      </c>
      <c r="G37" s="15" t="s">
        <v>5</v>
      </c>
      <c r="H37" s="18" t="s">
        <v>6</v>
      </c>
      <c r="I37" s="18" t="s">
        <v>16</v>
      </c>
      <c r="J37" s="35"/>
      <c r="K37" s="18" t="s">
        <v>26</v>
      </c>
      <c r="L37" s="18" t="s">
        <v>27</v>
      </c>
      <c r="M37" s="18" t="s">
        <v>28</v>
      </c>
      <c r="N37" s="18" t="s">
        <v>21</v>
      </c>
      <c r="O37" s="24"/>
      <c r="P37" s="41" t="s">
        <v>29</v>
      </c>
      <c r="Q37" s="12"/>
      <c r="R37" s="12"/>
      <c r="S37" s="12"/>
      <c r="T37" s="42"/>
      <c r="U37" s="42"/>
      <c r="V37" s="42"/>
      <c r="W37" s="42"/>
      <c r="X37" s="42"/>
      <c r="Y37" s="12"/>
      <c r="Z37" s="12"/>
      <c r="AA37" s="12"/>
      <c r="AB37" s="42"/>
      <c r="AC37" s="42"/>
      <c r="AD37" s="12"/>
      <c r="AE37" s="43"/>
      <c r="AF37" s="24"/>
      <c r="AG37" s="41" t="s">
        <v>57</v>
      </c>
      <c r="AH37" s="12"/>
      <c r="AI37" s="42"/>
      <c r="AJ37" s="43"/>
      <c r="AK37" s="24"/>
      <c r="AL37" s="10" t="s">
        <v>58</v>
      </c>
      <c r="AM37" s="12"/>
      <c r="AN37" s="12"/>
      <c r="AO37" s="12"/>
      <c r="AP37" s="12"/>
      <c r="AQ37" s="43"/>
      <c r="AR37" s="39"/>
    </row>
    <row r="38" spans="1:45" ht="15" customHeight="1" x14ac:dyDescent="0.25">
      <c r="A38" s="2"/>
      <c r="B38" s="41" t="s">
        <v>12</v>
      </c>
      <c r="C38" s="12"/>
      <c r="D38" s="43"/>
      <c r="E38" s="25">
        <f>PRODUCT(E33)</f>
        <v>398</v>
      </c>
      <c r="F38" s="25">
        <f>PRODUCT(F33)</f>
        <v>10</v>
      </c>
      <c r="G38" s="25">
        <f>PRODUCT(G33)</f>
        <v>527</v>
      </c>
      <c r="H38" s="25">
        <f>PRODUCT(H33)</f>
        <v>25</v>
      </c>
      <c r="I38" s="25">
        <f>PRODUCT(I33)</f>
        <v>995</v>
      </c>
      <c r="J38" s="35"/>
      <c r="K38" s="44">
        <f>PRODUCT((F38+G38)/E38)</f>
        <v>1.3492462311557789</v>
      </c>
      <c r="L38" s="44">
        <f>PRODUCT(H38/E38)</f>
        <v>6.2814070351758788E-2</v>
      </c>
      <c r="M38" s="44">
        <f>PRODUCT(I38/E38)</f>
        <v>2.5</v>
      </c>
      <c r="N38" s="32">
        <f>PRODUCT(N33)</f>
        <v>0.39121347760813857</v>
      </c>
      <c r="O38" s="24">
        <f>PRODUCT(O33)</f>
        <v>2543.3684086841404</v>
      </c>
      <c r="P38" s="158" t="s">
        <v>9</v>
      </c>
      <c r="Q38" s="224"/>
      <c r="R38" s="159" t="s">
        <v>99</v>
      </c>
      <c r="S38" s="159"/>
      <c r="T38" s="159"/>
      <c r="U38" s="159"/>
      <c r="V38" s="159"/>
      <c r="W38" s="159"/>
      <c r="X38" s="159"/>
      <c r="Y38" s="225"/>
      <c r="Z38" s="225"/>
      <c r="AA38" s="225" t="s">
        <v>59</v>
      </c>
      <c r="AB38" s="159"/>
      <c r="AC38" s="226" t="s">
        <v>102</v>
      </c>
      <c r="AD38" s="227"/>
      <c r="AE38" s="160"/>
      <c r="AF38" s="24"/>
      <c r="AG38" s="228"/>
      <c r="AH38" s="196"/>
      <c r="AI38" s="159"/>
      <c r="AJ38" s="160"/>
      <c r="AK38" s="24"/>
      <c r="AL38" s="158"/>
      <c r="AM38" s="225"/>
      <c r="AN38" s="159"/>
      <c r="AO38" s="159"/>
      <c r="AP38" s="159"/>
      <c r="AQ38" s="160"/>
      <c r="AR38" s="39"/>
    </row>
    <row r="39" spans="1:45" ht="15" customHeight="1" x14ac:dyDescent="0.25">
      <c r="A39" s="2"/>
      <c r="B39" s="45" t="s">
        <v>14</v>
      </c>
      <c r="C39" s="46"/>
      <c r="D39" s="47"/>
      <c r="E39" s="25">
        <f t="shared" ref="E39:I39" si="3">SUM(U33)</f>
        <v>58</v>
      </c>
      <c r="F39" s="25">
        <f t="shared" si="3"/>
        <v>2</v>
      </c>
      <c r="G39" s="25">
        <f t="shared" si="3"/>
        <v>70</v>
      </c>
      <c r="H39" s="25">
        <f t="shared" si="3"/>
        <v>4</v>
      </c>
      <c r="I39" s="25">
        <f t="shared" si="3"/>
        <v>143</v>
      </c>
      <c r="J39" s="35"/>
      <c r="K39" s="44">
        <f>PRODUCT((F39+G39)/E39)</f>
        <v>1.2413793103448276</v>
      </c>
      <c r="L39" s="44">
        <f>PRODUCT(H39/E39)</f>
        <v>6.8965517241379309E-2</v>
      </c>
      <c r="M39" s="44">
        <f>PRODUCT(I39/E39)</f>
        <v>2.4655172413793105</v>
      </c>
      <c r="N39" s="32">
        <f>PRODUCT(I39/O39)</f>
        <v>0.40281690140845072</v>
      </c>
      <c r="O39" s="24">
        <v>355</v>
      </c>
      <c r="P39" s="228" t="s">
        <v>50</v>
      </c>
      <c r="Q39" s="229"/>
      <c r="R39" s="187" t="s">
        <v>100</v>
      </c>
      <c r="S39" s="187"/>
      <c r="T39" s="187"/>
      <c r="U39" s="187"/>
      <c r="V39" s="187"/>
      <c r="W39" s="187"/>
      <c r="X39" s="187"/>
      <c r="Y39" s="194"/>
      <c r="Z39" s="194"/>
      <c r="AA39" s="194" t="s">
        <v>103</v>
      </c>
      <c r="AB39" s="187"/>
      <c r="AC39" s="193" t="s">
        <v>104</v>
      </c>
      <c r="AD39" s="78"/>
      <c r="AE39" s="197"/>
      <c r="AF39" s="24"/>
      <c r="AG39" s="228"/>
      <c r="AH39" s="193"/>
      <c r="AI39" s="187"/>
      <c r="AJ39" s="197"/>
      <c r="AK39" s="24"/>
      <c r="AL39" s="228"/>
      <c r="AM39" s="194"/>
      <c r="AN39" s="187"/>
      <c r="AO39" s="187"/>
      <c r="AP39" s="187"/>
      <c r="AQ39" s="197"/>
      <c r="AR39" s="39"/>
    </row>
    <row r="40" spans="1:45" ht="15" customHeight="1" x14ac:dyDescent="0.25">
      <c r="A40" s="2"/>
      <c r="B40" s="48" t="s">
        <v>15</v>
      </c>
      <c r="C40" s="49"/>
      <c r="D40" s="50"/>
      <c r="E40" s="31">
        <v>23</v>
      </c>
      <c r="F40" s="31">
        <v>0</v>
      </c>
      <c r="G40" s="31">
        <v>44</v>
      </c>
      <c r="H40" s="31">
        <v>0</v>
      </c>
      <c r="I40" s="31">
        <v>73</v>
      </c>
      <c r="J40" s="35"/>
      <c r="K40" s="51">
        <v>1.9090909090909092</v>
      </c>
      <c r="L40" s="51">
        <v>0</v>
      </c>
      <c r="M40" s="51">
        <v>3.1363636363636362</v>
      </c>
      <c r="N40" s="52">
        <f>PRODUCT(I40/O40)</f>
        <v>0.453416149068323</v>
      </c>
      <c r="O40" s="24">
        <v>161</v>
      </c>
      <c r="P40" s="228" t="s">
        <v>51</v>
      </c>
      <c r="Q40" s="229"/>
      <c r="R40" s="187" t="s">
        <v>101</v>
      </c>
      <c r="S40" s="187"/>
      <c r="T40" s="187"/>
      <c r="U40" s="187"/>
      <c r="V40" s="187"/>
      <c r="W40" s="187"/>
      <c r="X40" s="187"/>
      <c r="Y40" s="194"/>
      <c r="Z40" s="194"/>
      <c r="AA40" s="194" t="s">
        <v>105</v>
      </c>
      <c r="AB40" s="187"/>
      <c r="AC40" s="193" t="s">
        <v>106</v>
      </c>
      <c r="AD40" s="78"/>
      <c r="AE40" s="197"/>
      <c r="AF40" s="24"/>
      <c r="AG40" s="190"/>
      <c r="AH40" s="193"/>
      <c r="AI40" s="187"/>
      <c r="AJ40" s="197"/>
      <c r="AK40" s="24"/>
      <c r="AL40" s="228"/>
      <c r="AM40" s="194"/>
      <c r="AN40" s="187"/>
      <c r="AO40" s="187"/>
      <c r="AP40" s="187"/>
      <c r="AQ40" s="197"/>
      <c r="AR40" s="39"/>
    </row>
    <row r="41" spans="1:45" ht="15" customHeight="1" x14ac:dyDescent="0.25">
      <c r="A41" s="2"/>
      <c r="B41" s="53" t="s">
        <v>25</v>
      </c>
      <c r="C41" s="54"/>
      <c r="D41" s="55"/>
      <c r="E41" s="18">
        <f>SUM(E38:E40)</f>
        <v>479</v>
      </c>
      <c r="F41" s="18">
        <f>SUM(F38:F40)</f>
        <v>12</v>
      </c>
      <c r="G41" s="18">
        <f>SUM(G38:G40)</f>
        <v>641</v>
      </c>
      <c r="H41" s="18">
        <f>SUM(H38:H40)</f>
        <v>29</v>
      </c>
      <c r="I41" s="18">
        <f>SUM(I38:I40)</f>
        <v>1211</v>
      </c>
      <c r="J41" s="35"/>
      <c r="K41" s="56">
        <f>PRODUCT((F41+G41)/E41)</f>
        <v>1.3632567849686847</v>
      </c>
      <c r="L41" s="56">
        <f>PRODUCT(H41/E41)</f>
        <v>6.0542797494780795E-2</v>
      </c>
      <c r="M41" s="56">
        <f>PRODUCT(I41/E41)</f>
        <v>2.5281837160751568</v>
      </c>
      <c r="N41" s="33">
        <f>PRODUCT(I41/O41)</f>
        <v>0.39583333493361822</v>
      </c>
      <c r="O41" s="24">
        <f>SUM(O38:O40)</f>
        <v>3059.3684086841404</v>
      </c>
      <c r="P41" s="204" t="s">
        <v>10</v>
      </c>
      <c r="Q41" s="230"/>
      <c r="R41" s="205" t="s">
        <v>101</v>
      </c>
      <c r="S41" s="205"/>
      <c r="T41" s="205"/>
      <c r="U41" s="205"/>
      <c r="V41" s="205"/>
      <c r="W41" s="205"/>
      <c r="X41" s="205"/>
      <c r="Y41" s="231"/>
      <c r="Z41" s="231"/>
      <c r="AA41" s="231" t="s">
        <v>105</v>
      </c>
      <c r="AB41" s="205"/>
      <c r="AC41" s="223" t="s">
        <v>106</v>
      </c>
      <c r="AD41" s="219"/>
      <c r="AE41" s="208"/>
      <c r="AF41" s="24"/>
      <c r="AG41" s="222"/>
      <c r="AH41" s="223"/>
      <c r="AI41" s="232"/>
      <c r="AJ41" s="208"/>
      <c r="AK41" s="24"/>
      <c r="AL41" s="204"/>
      <c r="AM41" s="231"/>
      <c r="AN41" s="205"/>
      <c r="AO41" s="205"/>
      <c r="AP41" s="205"/>
      <c r="AQ41" s="208"/>
      <c r="AR41" s="39"/>
    </row>
    <row r="42" spans="1:45" ht="13.5" customHeight="1" x14ac:dyDescent="0.25">
      <c r="A42" s="2"/>
      <c r="B42" s="37"/>
      <c r="C42" s="37"/>
      <c r="D42" s="37"/>
      <c r="E42" s="37"/>
      <c r="F42" s="37"/>
      <c r="G42" s="37"/>
      <c r="H42" s="37"/>
      <c r="I42" s="37"/>
      <c r="J42" s="35"/>
      <c r="K42" s="37"/>
      <c r="L42" s="37"/>
      <c r="M42" s="37"/>
      <c r="N42" s="36"/>
      <c r="O42" s="24">
        <f>SUM(O39:O41)</f>
        <v>3575.3684086841404</v>
      </c>
      <c r="P42" s="35"/>
      <c r="Q42" s="38"/>
      <c r="R42" s="35"/>
      <c r="S42" s="35"/>
      <c r="T42" s="24"/>
      <c r="U42" s="24"/>
      <c r="V42" s="38"/>
      <c r="W42" s="35"/>
      <c r="X42" s="35"/>
      <c r="Y42" s="24"/>
      <c r="Z42" s="24"/>
      <c r="AA42" s="24"/>
      <c r="AB42" s="24"/>
      <c r="AC42" s="24"/>
      <c r="AD42" s="24"/>
      <c r="AE42" s="24"/>
      <c r="AF42" s="24"/>
      <c r="AG42" s="24"/>
      <c r="AH42" s="57"/>
      <c r="AI42" s="35"/>
      <c r="AJ42" s="35"/>
      <c r="AK42" s="24"/>
      <c r="AL42" s="35"/>
      <c r="AM42" s="35"/>
      <c r="AN42" s="35"/>
      <c r="AO42" s="35"/>
      <c r="AP42" s="35"/>
      <c r="AQ42" s="35"/>
      <c r="AR42" s="39"/>
    </row>
    <row r="43" spans="1:45" ht="15" customHeight="1" x14ac:dyDescent="0.25">
      <c r="A43" s="2"/>
      <c r="B43" s="35" t="s">
        <v>62</v>
      </c>
      <c r="C43" s="35"/>
      <c r="D43" s="35" t="s">
        <v>107</v>
      </c>
      <c r="E43" s="35"/>
      <c r="F43" s="35"/>
      <c r="G43" s="35"/>
      <c r="H43" s="35"/>
      <c r="I43" s="35"/>
      <c r="J43" s="35"/>
      <c r="K43" s="35" t="s">
        <v>108</v>
      </c>
      <c r="L43" s="35"/>
      <c r="M43" s="35"/>
      <c r="N43" s="35"/>
      <c r="O43" s="36"/>
      <c r="P43" s="24"/>
      <c r="Q43" s="1"/>
      <c r="R43" s="35" t="s">
        <v>109</v>
      </c>
      <c r="S43" s="1"/>
      <c r="T43" s="35"/>
      <c r="U43" s="24"/>
      <c r="V43" s="35"/>
      <c r="W43" s="38"/>
      <c r="X43" s="35"/>
      <c r="Y43" s="35" t="s">
        <v>110</v>
      </c>
      <c r="Z43" s="35"/>
      <c r="AA43" s="24"/>
      <c r="AB43" s="24"/>
      <c r="AC43" s="57"/>
      <c r="AD43" s="57"/>
      <c r="AE43" s="35" t="s">
        <v>111</v>
      </c>
      <c r="AF43" s="35"/>
      <c r="AG43" s="35"/>
      <c r="AH43" s="35"/>
      <c r="AI43" s="35" t="s">
        <v>80</v>
      </c>
      <c r="AJ43" s="35"/>
      <c r="AK43" s="39"/>
      <c r="AL43" s="39"/>
      <c r="AM43" s="35"/>
      <c r="AN43" s="35"/>
      <c r="AO43" s="35"/>
      <c r="AP43" s="35"/>
      <c r="AQ43" s="35"/>
      <c r="AR43" s="35"/>
      <c r="AS43" s="35"/>
    </row>
    <row r="44" spans="1:45" ht="15" customHeight="1" x14ac:dyDescent="0.25">
      <c r="A44" s="2"/>
      <c r="B44" s="35"/>
      <c r="C44" s="35"/>
      <c r="D44" s="35" t="s">
        <v>112</v>
      </c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2"/>
      <c r="Q44" s="2"/>
      <c r="R44" s="2"/>
      <c r="S44" s="35"/>
      <c r="T44" s="24"/>
      <c r="U44" s="35"/>
      <c r="V44" s="38"/>
      <c r="W44" s="35"/>
      <c r="X44" s="35"/>
      <c r="Y44" s="24"/>
      <c r="Z44" s="24"/>
      <c r="AA44" s="57"/>
      <c r="AB44" s="35"/>
      <c r="AC44" s="35"/>
      <c r="AD44" s="35"/>
      <c r="AE44" s="35"/>
      <c r="AF44" s="35"/>
      <c r="AG44" s="35"/>
      <c r="AH44" s="35"/>
      <c r="AI44" s="35"/>
      <c r="AJ44" s="35"/>
      <c r="AK44" s="39"/>
      <c r="AL44" s="39"/>
      <c r="AM44" s="35"/>
      <c r="AN44" s="35"/>
      <c r="AO44" s="35"/>
      <c r="AP44" s="35"/>
      <c r="AQ44" s="35"/>
      <c r="AR44" s="35"/>
      <c r="AS44" s="35"/>
    </row>
    <row r="45" spans="1:45" ht="15" customHeight="1" x14ac:dyDescent="0.25">
      <c r="A45" s="2"/>
      <c r="B45" s="35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39"/>
      <c r="AM45" s="35"/>
      <c r="AN45" s="35"/>
      <c r="AO45" s="35"/>
      <c r="AP45" s="35"/>
      <c r="AQ45" s="35"/>
      <c r="AR45" s="35"/>
      <c r="AS45" s="35"/>
    </row>
    <row r="46" spans="1:45" ht="14.25" x14ac:dyDescent="0.2">
      <c r="A46" s="2"/>
      <c r="B46" s="177" t="s">
        <v>187</v>
      </c>
      <c r="C46" s="178"/>
      <c r="D46" s="178"/>
      <c r="E46" s="178"/>
      <c r="F46" s="178" t="s">
        <v>188</v>
      </c>
      <c r="G46" s="178" t="s">
        <v>3</v>
      </c>
      <c r="H46" s="178" t="s">
        <v>5</v>
      </c>
      <c r="I46" s="178" t="s">
        <v>6</v>
      </c>
      <c r="J46" s="178" t="s">
        <v>189</v>
      </c>
      <c r="K46" s="179" t="s">
        <v>16</v>
      </c>
      <c r="L46" s="35"/>
      <c r="M46" s="180" t="s">
        <v>190</v>
      </c>
      <c r="N46" s="181"/>
      <c r="O46" s="181"/>
      <c r="P46" s="178" t="s">
        <v>3</v>
      </c>
      <c r="Q46" s="178" t="s">
        <v>5</v>
      </c>
      <c r="R46" s="178" t="s">
        <v>6</v>
      </c>
      <c r="S46" s="178" t="s">
        <v>189</v>
      </c>
      <c r="T46" s="181"/>
      <c r="U46" s="179" t="s">
        <v>16</v>
      </c>
      <c r="V46" s="35"/>
      <c r="W46" s="180" t="s">
        <v>191</v>
      </c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2"/>
      <c r="AI46" s="183" t="s">
        <v>396</v>
      </c>
      <c r="AJ46" s="184"/>
      <c r="AK46" s="184"/>
      <c r="AL46" s="235" t="s">
        <v>3</v>
      </c>
      <c r="AM46" s="235" t="s">
        <v>5</v>
      </c>
      <c r="AN46" s="235" t="s">
        <v>6</v>
      </c>
      <c r="AO46" s="181"/>
      <c r="AP46" s="178" t="s">
        <v>397</v>
      </c>
      <c r="AQ46" s="185"/>
      <c r="AR46" s="24"/>
      <c r="AS46" s="24"/>
    </row>
    <row r="47" spans="1:45" ht="15" customHeight="1" x14ac:dyDescent="0.2">
      <c r="A47" s="2"/>
      <c r="B47" s="186">
        <v>1995</v>
      </c>
      <c r="C47" s="78" t="s">
        <v>60</v>
      </c>
      <c r="D47" s="187" t="s">
        <v>91</v>
      </c>
      <c r="E47" s="78"/>
      <c r="F47" s="78">
        <v>16</v>
      </c>
      <c r="G47" s="78">
        <v>2</v>
      </c>
      <c r="H47" s="188">
        <f>PRODUCT((F4+G4)/E4)</f>
        <v>0</v>
      </c>
      <c r="I47" s="188">
        <f>PRODUCT(H4/E4)</f>
        <v>0</v>
      </c>
      <c r="J47" s="188">
        <f>PRODUCT(F4+G4+H4)/E4</f>
        <v>0</v>
      </c>
      <c r="K47" s="189">
        <f>PRODUCT(I4/E4)</f>
        <v>0</v>
      </c>
      <c r="L47" s="38"/>
      <c r="M47" s="190" t="s">
        <v>242</v>
      </c>
      <c r="N47" s="78"/>
      <c r="O47" s="78">
        <v>20</v>
      </c>
      <c r="P47" s="191" t="s">
        <v>364</v>
      </c>
      <c r="Q47" s="191"/>
      <c r="R47" s="191"/>
      <c r="S47" s="191"/>
      <c r="T47" s="192"/>
      <c r="U47" s="189"/>
      <c r="V47" s="38"/>
      <c r="W47" s="190" t="s">
        <v>193</v>
      </c>
      <c r="X47" s="193"/>
      <c r="Y47" s="187"/>
      <c r="Z47" s="187"/>
      <c r="AA47" s="187"/>
      <c r="AB47" s="187"/>
      <c r="AC47" s="187"/>
      <c r="AD47" s="187"/>
      <c r="AE47" s="187"/>
      <c r="AF47" s="187"/>
      <c r="AG47" s="194"/>
      <c r="AH47" s="195"/>
      <c r="AI47" s="187" t="s">
        <v>411</v>
      </c>
      <c r="AJ47" s="187"/>
      <c r="AK47" s="187"/>
      <c r="AL47" s="194">
        <v>213</v>
      </c>
      <c r="AM47" s="194">
        <v>233</v>
      </c>
      <c r="AN47" s="194">
        <v>8</v>
      </c>
      <c r="AO47" s="187"/>
      <c r="AP47" s="246">
        <f>PRODUCT(AL47/AL62)</f>
        <v>0.53517587939698497</v>
      </c>
      <c r="AQ47" s="197"/>
      <c r="AR47" s="24"/>
      <c r="AS47" s="24"/>
    </row>
    <row r="48" spans="1:45" ht="15" customHeight="1" x14ac:dyDescent="0.2">
      <c r="A48" s="2"/>
      <c r="B48" s="186">
        <v>1996</v>
      </c>
      <c r="C48" s="78"/>
      <c r="D48" s="187"/>
      <c r="E48" s="78"/>
      <c r="F48" s="78">
        <v>17</v>
      </c>
      <c r="G48" s="78"/>
      <c r="H48" s="188"/>
      <c r="I48" s="188"/>
      <c r="J48" s="188"/>
      <c r="K48" s="189"/>
      <c r="L48" s="38"/>
      <c r="M48" s="190" t="s">
        <v>243</v>
      </c>
      <c r="N48" s="78"/>
      <c r="O48" s="78">
        <v>20</v>
      </c>
      <c r="P48" s="191" t="s">
        <v>365</v>
      </c>
      <c r="Q48" s="191"/>
      <c r="R48" s="191"/>
      <c r="S48" s="191"/>
      <c r="T48" s="192"/>
      <c r="U48" s="189"/>
      <c r="V48" s="38"/>
      <c r="W48" s="198" t="s">
        <v>195</v>
      </c>
      <c r="X48" s="193"/>
      <c r="Y48" s="193" t="s">
        <v>257</v>
      </c>
      <c r="Z48" s="199"/>
      <c r="AA48" s="199"/>
      <c r="AB48" s="199"/>
      <c r="AC48" s="199"/>
      <c r="AD48" s="199"/>
      <c r="AE48" s="199"/>
      <c r="AF48" s="199"/>
      <c r="AG48" s="200" t="s">
        <v>258</v>
      </c>
      <c r="AH48" s="197"/>
      <c r="AI48" s="187" t="s">
        <v>398</v>
      </c>
      <c r="AJ48" s="187"/>
      <c r="AK48" s="187"/>
      <c r="AL48" s="194"/>
      <c r="AM48" s="237">
        <f>PRODUCT(AM47/AL47)</f>
        <v>1.0938967136150235</v>
      </c>
      <c r="AN48" s="237">
        <f>PRODUCT(AN47/AL47)</f>
        <v>3.7558685446009391E-2</v>
      </c>
      <c r="AO48" s="187"/>
      <c r="AP48" s="78"/>
      <c r="AQ48" s="197"/>
      <c r="AR48" s="24"/>
      <c r="AS48" s="24"/>
    </row>
    <row r="49" spans="1:45" ht="15" customHeight="1" x14ac:dyDescent="0.2">
      <c r="A49" s="2"/>
      <c r="B49" s="186">
        <v>1997</v>
      </c>
      <c r="C49" s="78" t="s">
        <v>78</v>
      </c>
      <c r="D49" s="187" t="s">
        <v>91</v>
      </c>
      <c r="E49" s="78"/>
      <c r="F49" s="78">
        <v>18</v>
      </c>
      <c r="G49" s="78">
        <v>20</v>
      </c>
      <c r="H49" s="188">
        <f t="shared" ref="H49" si="4">PRODUCT((F6+G6)/E6)</f>
        <v>0.1</v>
      </c>
      <c r="I49" s="188">
        <f t="shared" ref="I49" si="5">PRODUCT(H6/E6)</f>
        <v>0</v>
      </c>
      <c r="J49" s="188">
        <f t="shared" ref="J49" si="6">PRODUCT(F6+G6+H6)/E6</f>
        <v>0.1</v>
      </c>
      <c r="K49" s="189">
        <f t="shared" ref="K49" si="7">PRODUCT(I6/E6)</f>
        <v>0.55000000000000004</v>
      </c>
      <c r="L49" s="38"/>
      <c r="M49" s="190" t="s">
        <v>244</v>
      </c>
      <c r="N49" s="78"/>
      <c r="O49" s="78">
        <v>21</v>
      </c>
      <c r="P49" s="191" t="s">
        <v>366</v>
      </c>
      <c r="Q49" s="191" t="s">
        <v>330</v>
      </c>
      <c r="R49" s="191"/>
      <c r="S49" s="191" t="s">
        <v>353</v>
      </c>
      <c r="T49" s="192"/>
      <c r="U49" s="189" t="s">
        <v>379</v>
      </c>
      <c r="V49" s="38"/>
      <c r="W49" s="198" t="s">
        <v>198</v>
      </c>
      <c r="X49" s="193"/>
      <c r="Y49" s="201" t="s">
        <v>259</v>
      </c>
      <c r="Z49" s="199"/>
      <c r="AA49" s="199"/>
      <c r="AB49" s="199"/>
      <c r="AC49" s="199"/>
      <c r="AD49" s="199"/>
      <c r="AE49" s="199"/>
      <c r="AF49" s="199"/>
      <c r="AG49" s="200" t="s">
        <v>260</v>
      </c>
      <c r="AH49" s="197"/>
      <c r="AI49" s="187"/>
      <c r="AJ49" s="187"/>
      <c r="AK49" s="187"/>
      <c r="AL49" s="194"/>
      <c r="AM49" s="194"/>
      <c r="AN49" s="194"/>
      <c r="AO49" s="187"/>
      <c r="AP49" s="78"/>
      <c r="AQ49" s="197"/>
      <c r="AR49" s="24"/>
      <c r="AS49" s="24"/>
    </row>
    <row r="50" spans="1:45" ht="15" customHeight="1" x14ac:dyDescent="0.2">
      <c r="A50" s="2"/>
      <c r="B50" s="186">
        <v>1998</v>
      </c>
      <c r="C50" s="78"/>
      <c r="D50" s="187"/>
      <c r="E50" s="78"/>
      <c r="F50" s="78">
        <v>19</v>
      </c>
      <c r="G50" s="78"/>
      <c r="H50" s="188"/>
      <c r="I50" s="188"/>
      <c r="J50" s="188"/>
      <c r="K50" s="189"/>
      <c r="L50" s="38"/>
      <c r="M50" s="190" t="s">
        <v>245</v>
      </c>
      <c r="N50" s="78"/>
      <c r="O50" s="78"/>
      <c r="P50" s="191" t="s">
        <v>367</v>
      </c>
      <c r="Q50" s="191" t="s">
        <v>331</v>
      </c>
      <c r="R50" s="191"/>
      <c r="S50" s="191" t="s">
        <v>354</v>
      </c>
      <c r="T50" s="192"/>
      <c r="U50" s="189" t="s">
        <v>380</v>
      </c>
      <c r="V50" s="38"/>
      <c r="W50" s="198"/>
      <c r="X50" s="193"/>
      <c r="Y50" s="193"/>
      <c r="Z50" s="187"/>
      <c r="AA50" s="187"/>
      <c r="AB50" s="187"/>
      <c r="AC50" s="193"/>
      <c r="AD50" s="187"/>
      <c r="AE50" s="187"/>
      <c r="AF50" s="187"/>
      <c r="AG50" s="193"/>
      <c r="AH50" s="197"/>
      <c r="AI50" s="228" t="s">
        <v>412</v>
      </c>
      <c r="AJ50" s="187"/>
      <c r="AK50" s="187"/>
      <c r="AL50" s="194">
        <v>77</v>
      </c>
      <c r="AM50" s="194">
        <v>130</v>
      </c>
      <c r="AN50" s="194">
        <v>8</v>
      </c>
      <c r="AO50" s="187"/>
      <c r="AP50" s="246">
        <f>PRODUCT(AL50/AL62)</f>
        <v>0.19346733668341709</v>
      </c>
      <c r="AQ50" s="197"/>
      <c r="AR50" s="24"/>
      <c r="AS50" s="24"/>
    </row>
    <row r="51" spans="1:45" ht="15" customHeight="1" x14ac:dyDescent="0.2">
      <c r="A51" s="2"/>
      <c r="B51" s="186">
        <v>1999</v>
      </c>
      <c r="C51" s="78" t="s">
        <v>79</v>
      </c>
      <c r="D51" s="187" t="s">
        <v>91</v>
      </c>
      <c r="E51" s="78"/>
      <c r="F51" s="78">
        <v>20</v>
      </c>
      <c r="G51" s="78">
        <v>9</v>
      </c>
      <c r="H51" s="188">
        <f t="shared" ref="H51:H63" si="8">PRODUCT((F9+G9)/E9)</f>
        <v>1.1111111111111112</v>
      </c>
      <c r="I51" s="202">
        <f t="shared" ref="I51:I63" si="9">PRODUCT(H9/E9)</f>
        <v>0.22222222222222221</v>
      </c>
      <c r="J51" s="188">
        <f t="shared" ref="J51:J63" si="10">PRODUCT(F9+G9+H9)/E9</f>
        <v>1.3333333333333333</v>
      </c>
      <c r="K51" s="189">
        <f t="shared" ref="K51:K63" si="11">PRODUCT(I9/E9)</f>
        <v>3.4444444444444446</v>
      </c>
      <c r="L51" s="38"/>
      <c r="M51" s="190" t="s">
        <v>246</v>
      </c>
      <c r="N51" s="78"/>
      <c r="O51" s="78"/>
      <c r="P51" s="191" t="s">
        <v>368</v>
      </c>
      <c r="Q51" s="191" t="s">
        <v>332</v>
      </c>
      <c r="R51" s="191" t="s">
        <v>335</v>
      </c>
      <c r="S51" s="191" t="s">
        <v>355</v>
      </c>
      <c r="T51" s="192"/>
      <c r="U51" s="189" t="s">
        <v>381</v>
      </c>
      <c r="V51" s="38"/>
      <c r="W51" s="198" t="s">
        <v>208</v>
      </c>
      <c r="X51" s="193"/>
      <c r="Y51" s="193"/>
      <c r="Z51" s="187"/>
      <c r="AA51" s="187"/>
      <c r="AB51" s="187"/>
      <c r="AC51" s="193"/>
      <c r="AD51" s="187"/>
      <c r="AE51" s="187"/>
      <c r="AF51" s="187"/>
      <c r="AG51" s="187"/>
      <c r="AH51" s="197"/>
      <c r="AI51" s="187" t="s">
        <v>398</v>
      </c>
      <c r="AJ51" s="187"/>
      <c r="AK51" s="187"/>
      <c r="AL51" s="194"/>
      <c r="AM51" s="237">
        <f>PRODUCT(AM50/AL50)</f>
        <v>1.6883116883116882</v>
      </c>
      <c r="AN51" s="237">
        <f>PRODUCT(AN50/AL50)</f>
        <v>0.1038961038961039</v>
      </c>
      <c r="AO51" s="187"/>
      <c r="AP51" s="78"/>
      <c r="AQ51" s="197"/>
      <c r="AR51" s="24"/>
      <c r="AS51" s="24"/>
    </row>
    <row r="52" spans="1:45" ht="15" customHeight="1" x14ac:dyDescent="0.2">
      <c r="A52" s="2"/>
      <c r="B52" s="186">
        <v>2000</v>
      </c>
      <c r="C52" s="78" t="s">
        <v>65</v>
      </c>
      <c r="D52" s="187" t="s">
        <v>91</v>
      </c>
      <c r="E52" s="78"/>
      <c r="F52" s="78">
        <v>21</v>
      </c>
      <c r="G52" s="78">
        <v>28</v>
      </c>
      <c r="H52" s="188">
        <f t="shared" si="8"/>
        <v>0.7142857142857143</v>
      </c>
      <c r="I52" s="188">
        <f t="shared" si="9"/>
        <v>0</v>
      </c>
      <c r="J52" s="188">
        <f t="shared" si="10"/>
        <v>0.7142857142857143</v>
      </c>
      <c r="K52" s="189">
        <f t="shared" si="11"/>
        <v>1.25</v>
      </c>
      <c r="L52" s="38"/>
      <c r="M52" s="190" t="s">
        <v>247</v>
      </c>
      <c r="N52" s="78"/>
      <c r="O52" s="78"/>
      <c r="P52" s="191" t="s">
        <v>369</v>
      </c>
      <c r="Q52" s="191" t="s">
        <v>197</v>
      </c>
      <c r="R52" s="191" t="s">
        <v>336</v>
      </c>
      <c r="S52" s="191" t="s">
        <v>356</v>
      </c>
      <c r="T52" s="192"/>
      <c r="U52" s="189" t="s">
        <v>382</v>
      </c>
      <c r="V52" s="38"/>
      <c r="W52" s="198" t="s">
        <v>195</v>
      </c>
      <c r="X52" s="193"/>
      <c r="Y52" s="199" t="s">
        <v>265</v>
      </c>
      <c r="Z52" s="199"/>
      <c r="AA52" s="199"/>
      <c r="AB52" s="199"/>
      <c r="AC52" s="199"/>
      <c r="AD52" s="199"/>
      <c r="AE52" s="199"/>
      <c r="AF52" s="199"/>
      <c r="AG52" s="199" t="s">
        <v>261</v>
      </c>
      <c r="AH52" s="189">
        <v>1.0256410256410255</v>
      </c>
      <c r="AI52" s="187"/>
      <c r="AJ52" s="187"/>
      <c r="AK52" s="187"/>
      <c r="AL52" s="194"/>
      <c r="AM52" s="194"/>
      <c r="AN52" s="194"/>
      <c r="AO52" s="187"/>
      <c r="AP52" s="78"/>
      <c r="AQ52" s="197"/>
      <c r="AR52" s="24"/>
      <c r="AS52" s="24"/>
    </row>
    <row r="53" spans="1:45" ht="15" customHeight="1" x14ac:dyDescent="0.2">
      <c r="A53" s="2"/>
      <c r="B53" s="186">
        <v>2001</v>
      </c>
      <c r="C53" s="78" t="s">
        <v>79</v>
      </c>
      <c r="D53" s="187" t="s">
        <v>91</v>
      </c>
      <c r="E53" s="78"/>
      <c r="F53" s="78">
        <v>22</v>
      </c>
      <c r="G53" s="78">
        <v>28</v>
      </c>
      <c r="H53" s="188">
        <f t="shared" si="8"/>
        <v>1.4642857142857142</v>
      </c>
      <c r="I53" s="188">
        <f t="shared" si="9"/>
        <v>3.5714285714285712E-2</v>
      </c>
      <c r="J53" s="188">
        <f t="shared" si="10"/>
        <v>1.5</v>
      </c>
      <c r="K53" s="189">
        <f t="shared" si="11"/>
        <v>2.1428571428571428</v>
      </c>
      <c r="L53" s="38"/>
      <c r="M53" s="190" t="s">
        <v>248</v>
      </c>
      <c r="N53" s="78"/>
      <c r="O53" s="78"/>
      <c r="P53" s="191" t="s">
        <v>370</v>
      </c>
      <c r="Q53" s="191" t="s">
        <v>228</v>
      </c>
      <c r="R53" s="191" t="s">
        <v>337</v>
      </c>
      <c r="S53" s="191" t="s">
        <v>357</v>
      </c>
      <c r="T53" s="192"/>
      <c r="U53" s="189" t="s">
        <v>383</v>
      </c>
      <c r="V53" s="38"/>
      <c r="W53" s="198" t="s">
        <v>198</v>
      </c>
      <c r="X53" s="193"/>
      <c r="Y53" s="199" t="s">
        <v>266</v>
      </c>
      <c r="Z53" s="234"/>
      <c r="AA53" s="234"/>
      <c r="AB53" s="234"/>
      <c r="AC53" s="234"/>
      <c r="AD53" s="234"/>
      <c r="AE53" s="234"/>
      <c r="AF53" s="234"/>
      <c r="AG53" s="199" t="s">
        <v>262</v>
      </c>
      <c r="AH53" s="189">
        <v>1.1278195488721805</v>
      </c>
      <c r="AI53" s="228" t="s">
        <v>413</v>
      </c>
      <c r="AJ53" s="187"/>
      <c r="AK53" s="187"/>
      <c r="AL53" s="194">
        <v>42</v>
      </c>
      <c r="AM53" s="194">
        <v>79</v>
      </c>
      <c r="AN53" s="194">
        <v>4</v>
      </c>
      <c r="AO53" s="187"/>
      <c r="AP53" s="246">
        <f>PRODUCT(AL53/AL62)</f>
        <v>0.10552763819095477</v>
      </c>
      <c r="AQ53" s="197"/>
      <c r="AR53" s="24"/>
      <c r="AS53" s="24"/>
    </row>
    <row r="54" spans="1:45" ht="15" customHeight="1" x14ac:dyDescent="0.2">
      <c r="A54" s="2"/>
      <c r="B54" s="186">
        <v>2002</v>
      </c>
      <c r="C54" s="78" t="s">
        <v>63</v>
      </c>
      <c r="D54" s="187" t="s">
        <v>91</v>
      </c>
      <c r="E54" s="78"/>
      <c r="F54" s="78">
        <v>23</v>
      </c>
      <c r="G54" s="78">
        <v>29</v>
      </c>
      <c r="H54" s="188">
        <f t="shared" si="8"/>
        <v>1.103448275862069</v>
      </c>
      <c r="I54" s="188">
        <f t="shared" si="9"/>
        <v>0</v>
      </c>
      <c r="J54" s="188">
        <f t="shared" si="10"/>
        <v>1.103448275862069</v>
      </c>
      <c r="K54" s="189">
        <f t="shared" si="11"/>
        <v>2.1379310344827585</v>
      </c>
      <c r="L54" s="38"/>
      <c r="M54" s="190" t="s">
        <v>249</v>
      </c>
      <c r="N54" s="78"/>
      <c r="O54" s="78"/>
      <c r="P54" s="191" t="s">
        <v>371</v>
      </c>
      <c r="Q54" s="191" t="s">
        <v>333</v>
      </c>
      <c r="R54" s="191" t="s">
        <v>338</v>
      </c>
      <c r="S54" s="191" t="s">
        <v>358</v>
      </c>
      <c r="T54" s="192"/>
      <c r="U54" s="189" t="s">
        <v>384</v>
      </c>
      <c r="V54" s="38"/>
      <c r="W54" s="198" t="s">
        <v>253</v>
      </c>
      <c r="X54" s="193"/>
      <c r="Y54" s="199" t="s">
        <v>267</v>
      </c>
      <c r="Z54" s="199"/>
      <c r="AA54" s="199"/>
      <c r="AB54" s="199"/>
      <c r="AC54" s="199"/>
      <c r="AD54" s="199"/>
      <c r="AE54" s="199"/>
      <c r="AF54" s="199"/>
      <c r="AG54" s="199" t="s">
        <v>263</v>
      </c>
      <c r="AH54" s="189">
        <v>1.2618296529968454</v>
      </c>
      <c r="AI54" s="187" t="s">
        <v>398</v>
      </c>
      <c r="AJ54" s="187"/>
      <c r="AK54" s="187"/>
      <c r="AL54" s="194"/>
      <c r="AM54" s="237">
        <f>PRODUCT(AM53/AL53)</f>
        <v>1.8809523809523809</v>
      </c>
      <c r="AN54" s="237">
        <f>PRODUCT(AN53/AL53)</f>
        <v>9.5238095238095233E-2</v>
      </c>
      <c r="AO54" s="187"/>
      <c r="AP54" s="78"/>
      <c r="AQ54" s="197"/>
      <c r="AR54" s="24"/>
      <c r="AS54" s="24"/>
    </row>
    <row r="55" spans="1:45" ht="15" customHeight="1" x14ac:dyDescent="0.2">
      <c r="A55" s="2"/>
      <c r="B55" s="186">
        <v>2003</v>
      </c>
      <c r="C55" s="78" t="s">
        <v>85</v>
      </c>
      <c r="D55" s="187" t="s">
        <v>91</v>
      </c>
      <c r="E55" s="78"/>
      <c r="F55" s="78">
        <v>24</v>
      </c>
      <c r="G55" s="78">
        <v>26</v>
      </c>
      <c r="H55" s="188">
        <f t="shared" si="8"/>
        <v>0.5</v>
      </c>
      <c r="I55" s="188">
        <f t="shared" si="9"/>
        <v>7.6923076923076927E-2</v>
      </c>
      <c r="J55" s="188">
        <f t="shared" si="10"/>
        <v>0.57692307692307687</v>
      </c>
      <c r="K55" s="203">
        <f t="shared" si="11"/>
        <v>3.5384615384615383</v>
      </c>
      <c r="L55" s="38"/>
      <c r="M55" s="190" t="s">
        <v>250</v>
      </c>
      <c r="N55" s="78"/>
      <c r="O55" s="78"/>
      <c r="P55" s="191" t="s">
        <v>228</v>
      </c>
      <c r="Q55" s="191" t="s">
        <v>229</v>
      </c>
      <c r="R55" s="191" t="s">
        <v>339</v>
      </c>
      <c r="S55" s="191" t="s">
        <v>359</v>
      </c>
      <c r="T55" s="192"/>
      <c r="U55" s="189" t="s">
        <v>385</v>
      </c>
      <c r="V55" s="38"/>
      <c r="W55" s="198" t="s">
        <v>254</v>
      </c>
      <c r="X55" s="193"/>
      <c r="Y55" s="199" t="s">
        <v>268</v>
      </c>
      <c r="Z55" s="199"/>
      <c r="AA55" s="199"/>
      <c r="AB55" s="199"/>
      <c r="AC55" s="199"/>
      <c r="AD55" s="199"/>
      <c r="AE55" s="199"/>
      <c r="AF55" s="199"/>
      <c r="AG55" s="199" t="s">
        <v>264</v>
      </c>
      <c r="AH55" s="189">
        <v>1.2626262626262625</v>
      </c>
      <c r="AI55" s="187"/>
      <c r="AJ55" s="187"/>
      <c r="AK55" s="187"/>
      <c r="AL55" s="187"/>
      <c r="AM55" s="187"/>
      <c r="AN55" s="187"/>
      <c r="AO55" s="187"/>
      <c r="AP55" s="78"/>
      <c r="AQ55" s="197"/>
      <c r="AR55" s="24"/>
      <c r="AS55" s="24"/>
    </row>
    <row r="56" spans="1:45" ht="15" customHeight="1" x14ac:dyDescent="0.2">
      <c r="A56" s="2"/>
      <c r="B56" s="186">
        <v>2004</v>
      </c>
      <c r="C56" s="78" t="s">
        <v>79</v>
      </c>
      <c r="D56" s="187" t="s">
        <v>91</v>
      </c>
      <c r="E56" s="78"/>
      <c r="F56" s="78">
        <v>25</v>
      </c>
      <c r="G56" s="78">
        <v>28</v>
      </c>
      <c r="H56" s="188">
        <f t="shared" si="8"/>
        <v>1.3214285714285714</v>
      </c>
      <c r="I56" s="188">
        <f t="shared" si="9"/>
        <v>7.1428571428571425E-2</v>
      </c>
      <c r="J56" s="188">
        <f t="shared" si="10"/>
        <v>1.3928571428571428</v>
      </c>
      <c r="K56" s="189">
        <f t="shared" si="11"/>
        <v>2.7857142857142856</v>
      </c>
      <c r="L56" s="38"/>
      <c r="M56" s="190" t="s">
        <v>251</v>
      </c>
      <c r="N56" s="78"/>
      <c r="O56" s="78"/>
      <c r="P56" s="191" t="s">
        <v>204</v>
      </c>
      <c r="Q56" s="191" t="s">
        <v>233</v>
      </c>
      <c r="R56" s="191" t="s">
        <v>340</v>
      </c>
      <c r="S56" s="191" t="s">
        <v>360</v>
      </c>
      <c r="T56" s="192"/>
      <c r="U56" s="189" t="s">
        <v>230</v>
      </c>
      <c r="V56" s="38"/>
      <c r="W56" s="198"/>
      <c r="X56" s="193"/>
      <c r="Y56" s="193"/>
      <c r="Z56" s="187"/>
      <c r="AA56" s="187"/>
      <c r="AB56" s="187"/>
      <c r="AC56" s="193"/>
      <c r="AD56" s="187"/>
      <c r="AE56" s="187"/>
      <c r="AF56" s="187"/>
      <c r="AG56" s="193"/>
      <c r="AH56" s="197"/>
      <c r="AI56" s="228" t="s">
        <v>414</v>
      </c>
      <c r="AJ56" s="187"/>
      <c r="AK56" s="187"/>
      <c r="AL56" s="194">
        <v>40</v>
      </c>
      <c r="AM56" s="194">
        <v>59</v>
      </c>
      <c r="AN56" s="194">
        <v>3</v>
      </c>
      <c r="AO56" s="187"/>
      <c r="AP56" s="246">
        <f>PRODUCT(AL56/AL62)</f>
        <v>0.10050251256281408</v>
      </c>
      <c r="AQ56" s="197"/>
      <c r="AR56" s="24"/>
      <c r="AS56" s="24"/>
    </row>
    <row r="57" spans="1:45" ht="15" customHeight="1" x14ac:dyDescent="0.2">
      <c r="A57" s="2"/>
      <c r="B57" s="186">
        <v>2005</v>
      </c>
      <c r="C57" s="78" t="s">
        <v>56</v>
      </c>
      <c r="D57" s="187" t="s">
        <v>91</v>
      </c>
      <c r="E57" s="78"/>
      <c r="F57" s="78">
        <v>26</v>
      </c>
      <c r="G57" s="78">
        <v>25</v>
      </c>
      <c r="H57" s="188">
        <f t="shared" si="8"/>
        <v>1.8</v>
      </c>
      <c r="I57" s="188">
        <f t="shared" si="9"/>
        <v>0.04</v>
      </c>
      <c r="J57" s="188">
        <f t="shared" si="10"/>
        <v>1.84</v>
      </c>
      <c r="K57" s="189">
        <f t="shared" si="11"/>
        <v>2.36</v>
      </c>
      <c r="L57" s="38"/>
      <c r="M57" s="190" t="s">
        <v>252</v>
      </c>
      <c r="N57" s="78"/>
      <c r="O57" s="78"/>
      <c r="P57" s="191" t="s">
        <v>372</v>
      </c>
      <c r="Q57" s="191" t="s">
        <v>327</v>
      </c>
      <c r="R57" s="191" t="s">
        <v>341</v>
      </c>
      <c r="S57" s="191" t="s">
        <v>200</v>
      </c>
      <c r="T57" s="192"/>
      <c r="U57" s="189" t="s">
        <v>386</v>
      </c>
      <c r="V57" s="38"/>
      <c r="W57" s="217" t="s">
        <v>255</v>
      </c>
      <c r="X57" s="193"/>
      <c r="Y57" s="193"/>
      <c r="Z57" s="187"/>
      <c r="AA57" s="187"/>
      <c r="AB57" s="187"/>
      <c r="AC57" s="187"/>
      <c r="AD57" s="187"/>
      <c r="AE57" s="187"/>
      <c r="AF57" s="233"/>
      <c r="AG57" s="233"/>
      <c r="AH57" s="189"/>
      <c r="AI57" s="187" t="s">
        <v>398</v>
      </c>
      <c r="AJ57" s="187"/>
      <c r="AK57" s="187"/>
      <c r="AL57" s="194"/>
      <c r="AM57" s="237">
        <f>PRODUCT(AM56/AL56)</f>
        <v>1.4750000000000001</v>
      </c>
      <c r="AN57" s="237">
        <f>PRODUCT(AN56/AL56)</f>
        <v>7.4999999999999997E-2</v>
      </c>
      <c r="AO57" s="187"/>
      <c r="AP57" s="78"/>
      <c r="AQ57" s="197"/>
      <c r="AR57" s="24"/>
      <c r="AS57" s="24"/>
    </row>
    <row r="58" spans="1:45" ht="15" customHeight="1" x14ac:dyDescent="0.2">
      <c r="A58" s="2"/>
      <c r="B58" s="186">
        <v>2006</v>
      </c>
      <c r="C58" s="78" t="s">
        <v>65</v>
      </c>
      <c r="D58" s="187" t="s">
        <v>93</v>
      </c>
      <c r="E58" s="78"/>
      <c r="F58" s="78">
        <v>27</v>
      </c>
      <c r="G58" s="78">
        <v>27</v>
      </c>
      <c r="H58" s="188">
        <f t="shared" si="8"/>
        <v>1.6666666666666667</v>
      </c>
      <c r="I58" s="188">
        <f t="shared" si="9"/>
        <v>0.22222222222222221</v>
      </c>
      <c r="J58" s="188">
        <f t="shared" si="10"/>
        <v>1.8888888888888888</v>
      </c>
      <c r="K58" s="189">
        <f t="shared" si="11"/>
        <v>2.7777777777777777</v>
      </c>
      <c r="L58" s="38"/>
      <c r="M58" s="190" t="s">
        <v>192</v>
      </c>
      <c r="N58" s="78"/>
      <c r="O58" s="78"/>
      <c r="P58" s="191" t="s">
        <v>207</v>
      </c>
      <c r="Q58" s="191" t="s">
        <v>334</v>
      </c>
      <c r="R58" s="191" t="s">
        <v>342</v>
      </c>
      <c r="S58" s="191" t="s">
        <v>231</v>
      </c>
      <c r="T58" s="192"/>
      <c r="U58" s="189" t="s">
        <v>387</v>
      </c>
      <c r="V58" s="38"/>
      <c r="W58" s="198" t="s">
        <v>254</v>
      </c>
      <c r="X58" s="193"/>
      <c r="Y58" s="200" t="s">
        <v>269</v>
      </c>
      <c r="Z58" s="199"/>
      <c r="AA58" s="199"/>
      <c r="AB58" s="199"/>
      <c r="AC58" s="199"/>
      <c r="AD58" s="199"/>
      <c r="AE58" s="199"/>
      <c r="AF58" s="199"/>
      <c r="AG58" s="200" t="s">
        <v>256</v>
      </c>
      <c r="AH58" s="189">
        <v>1.3850415512465375</v>
      </c>
      <c r="AI58" s="187"/>
      <c r="AJ58" s="187"/>
      <c r="AK58" s="187"/>
      <c r="AL58" s="187"/>
      <c r="AM58" s="187"/>
      <c r="AN58" s="187"/>
      <c r="AO58" s="187"/>
      <c r="AP58" s="78"/>
      <c r="AQ58" s="197"/>
      <c r="AR58" s="24"/>
      <c r="AS58" s="24"/>
    </row>
    <row r="59" spans="1:45" ht="15" customHeight="1" x14ac:dyDescent="0.2">
      <c r="A59" s="2"/>
      <c r="B59" s="186">
        <v>2007</v>
      </c>
      <c r="C59" s="78" t="s">
        <v>78</v>
      </c>
      <c r="D59" s="187" t="s">
        <v>93</v>
      </c>
      <c r="E59" s="78"/>
      <c r="F59" s="78">
        <v>28</v>
      </c>
      <c r="G59" s="78">
        <v>26</v>
      </c>
      <c r="H59" s="202">
        <f t="shared" si="8"/>
        <v>2.2307692307692308</v>
      </c>
      <c r="I59" s="188">
        <f t="shared" si="9"/>
        <v>0</v>
      </c>
      <c r="J59" s="202">
        <f t="shared" si="10"/>
        <v>2.2307692307692308</v>
      </c>
      <c r="K59" s="189">
        <f t="shared" si="11"/>
        <v>3.2307692307692308</v>
      </c>
      <c r="L59" s="38"/>
      <c r="M59" s="190" t="s">
        <v>194</v>
      </c>
      <c r="N59" s="78"/>
      <c r="O59" s="78"/>
      <c r="P59" s="191" t="s">
        <v>373</v>
      </c>
      <c r="Q59" s="191" t="s">
        <v>186</v>
      </c>
      <c r="R59" s="191" t="s">
        <v>343</v>
      </c>
      <c r="S59" s="191" t="s">
        <v>210</v>
      </c>
      <c r="T59" s="192"/>
      <c r="U59" s="189" t="s">
        <v>388</v>
      </c>
      <c r="V59" s="38"/>
      <c r="W59" s="198"/>
      <c r="X59" s="193"/>
      <c r="Y59" s="193"/>
      <c r="Z59" s="187"/>
      <c r="AA59" s="187"/>
      <c r="AB59" s="187"/>
      <c r="AC59" s="193"/>
      <c r="AD59" s="187"/>
      <c r="AE59" s="187"/>
      <c r="AF59" s="187"/>
      <c r="AG59" s="193"/>
      <c r="AH59" s="197"/>
      <c r="AI59" s="228" t="s">
        <v>415</v>
      </c>
      <c r="AJ59" s="187"/>
      <c r="AK59" s="187"/>
      <c r="AL59" s="194">
        <v>26</v>
      </c>
      <c r="AM59" s="194">
        <v>36</v>
      </c>
      <c r="AN59" s="194">
        <v>2</v>
      </c>
      <c r="AO59" s="187"/>
      <c r="AP59" s="246">
        <f>PRODUCT(AL59/AL62)</f>
        <v>6.5326633165829151E-2</v>
      </c>
      <c r="AQ59" s="197"/>
      <c r="AR59" s="24"/>
      <c r="AS59" s="24"/>
    </row>
    <row r="60" spans="1:45" ht="15" customHeight="1" x14ac:dyDescent="0.2">
      <c r="A60" s="2"/>
      <c r="B60" s="186">
        <v>2008</v>
      </c>
      <c r="C60" s="78" t="s">
        <v>78</v>
      </c>
      <c r="D60" s="187" t="s">
        <v>91</v>
      </c>
      <c r="E60" s="78"/>
      <c r="F60" s="78">
        <v>29</v>
      </c>
      <c r="G60" s="78">
        <v>18</v>
      </c>
      <c r="H60" s="188">
        <f t="shared" si="8"/>
        <v>1.8333333333333333</v>
      </c>
      <c r="I60" s="188">
        <f t="shared" si="9"/>
        <v>0</v>
      </c>
      <c r="J60" s="188">
        <f t="shared" si="10"/>
        <v>1.8333333333333333</v>
      </c>
      <c r="K60" s="189">
        <f t="shared" si="11"/>
        <v>2.7222222222222223</v>
      </c>
      <c r="L60" s="38"/>
      <c r="M60" s="190" t="s">
        <v>196</v>
      </c>
      <c r="N60" s="78"/>
      <c r="O60" s="78"/>
      <c r="P60" s="191" t="s">
        <v>297</v>
      </c>
      <c r="Q60" s="191" t="s">
        <v>157</v>
      </c>
      <c r="R60" s="191" t="s">
        <v>344</v>
      </c>
      <c r="S60" s="191" t="s">
        <v>361</v>
      </c>
      <c r="T60" s="192"/>
      <c r="U60" s="189" t="s">
        <v>389</v>
      </c>
      <c r="V60" s="38"/>
      <c r="W60" s="186"/>
      <c r="X60" s="193"/>
      <c r="Y60" s="199"/>
      <c r="Z60" s="199"/>
      <c r="AA60" s="199"/>
      <c r="AB60" s="199"/>
      <c r="AC60" s="199"/>
      <c r="AD60" s="199"/>
      <c r="AE60" s="199"/>
      <c r="AF60" s="199"/>
      <c r="AG60" s="199"/>
      <c r="AH60" s="189"/>
      <c r="AI60" s="187" t="s">
        <v>398</v>
      </c>
      <c r="AJ60" s="187"/>
      <c r="AK60" s="187"/>
      <c r="AL60" s="194"/>
      <c r="AM60" s="237">
        <f>PRODUCT(AM59/AL59)</f>
        <v>1.3846153846153846</v>
      </c>
      <c r="AN60" s="237">
        <f>PRODUCT(AN59/AL59)</f>
        <v>7.6923076923076927E-2</v>
      </c>
      <c r="AO60" s="187"/>
      <c r="AP60" s="187"/>
      <c r="AQ60" s="197"/>
      <c r="AR60" s="24"/>
      <c r="AS60" s="24"/>
    </row>
    <row r="61" spans="1:45" ht="15" customHeight="1" x14ac:dyDescent="0.2">
      <c r="A61" s="2"/>
      <c r="B61" s="186">
        <v>2009</v>
      </c>
      <c r="C61" s="78" t="s">
        <v>94</v>
      </c>
      <c r="D61" s="187" t="s">
        <v>93</v>
      </c>
      <c r="E61" s="78"/>
      <c r="F61" s="78">
        <v>30</v>
      </c>
      <c r="G61" s="78">
        <v>24</v>
      </c>
      <c r="H61" s="188">
        <f t="shared" si="8"/>
        <v>1.125</v>
      </c>
      <c r="I61" s="188">
        <f t="shared" si="9"/>
        <v>8.3333333333333329E-2</v>
      </c>
      <c r="J61" s="188">
        <f t="shared" si="10"/>
        <v>1.2083333333333333</v>
      </c>
      <c r="K61" s="189">
        <f t="shared" si="11"/>
        <v>2.4166666666666665</v>
      </c>
      <c r="L61" s="38"/>
      <c r="M61" s="190" t="s">
        <v>199</v>
      </c>
      <c r="N61" s="78"/>
      <c r="O61" s="78"/>
      <c r="P61" s="191" t="s">
        <v>374</v>
      </c>
      <c r="Q61" s="191" t="s">
        <v>277</v>
      </c>
      <c r="R61" s="191" t="s">
        <v>345</v>
      </c>
      <c r="S61" s="191" t="s">
        <v>312</v>
      </c>
      <c r="T61" s="192"/>
      <c r="U61" s="189" t="s">
        <v>206</v>
      </c>
      <c r="V61" s="38"/>
      <c r="W61" s="186"/>
      <c r="X61" s="193"/>
      <c r="Y61" s="199"/>
      <c r="Z61" s="199"/>
      <c r="AA61" s="199"/>
      <c r="AB61" s="199"/>
      <c r="AC61" s="199"/>
      <c r="AD61" s="199"/>
      <c r="AE61" s="199"/>
      <c r="AF61" s="199"/>
      <c r="AG61" s="199"/>
      <c r="AH61" s="189"/>
      <c r="AI61" s="187"/>
      <c r="AJ61" s="187"/>
      <c r="AK61" s="187"/>
      <c r="AL61" s="187"/>
      <c r="AM61" s="187"/>
      <c r="AN61" s="187"/>
      <c r="AO61" s="187"/>
      <c r="AP61" s="187"/>
      <c r="AQ61" s="197"/>
      <c r="AR61" s="24"/>
      <c r="AS61" s="24"/>
    </row>
    <row r="62" spans="1:45" ht="15" customHeight="1" x14ac:dyDescent="0.2">
      <c r="A62" s="2"/>
      <c r="B62" s="186">
        <v>2010</v>
      </c>
      <c r="C62" s="78" t="s">
        <v>94</v>
      </c>
      <c r="D62" s="187" t="s">
        <v>95</v>
      </c>
      <c r="E62" s="78"/>
      <c r="F62" s="78">
        <v>31</v>
      </c>
      <c r="G62" s="78">
        <v>14</v>
      </c>
      <c r="H62" s="188">
        <f t="shared" si="8"/>
        <v>1.0714285714285714</v>
      </c>
      <c r="I62" s="188">
        <f t="shared" si="9"/>
        <v>7.1428571428571425E-2</v>
      </c>
      <c r="J62" s="188">
        <f t="shared" si="10"/>
        <v>1.1428571428571428</v>
      </c>
      <c r="K62" s="189">
        <f t="shared" si="11"/>
        <v>1.8571428571428572</v>
      </c>
      <c r="L62" s="38"/>
      <c r="M62" s="190" t="s">
        <v>201</v>
      </c>
      <c r="N62" s="78"/>
      <c r="O62" s="78"/>
      <c r="P62" s="191" t="s">
        <v>237</v>
      </c>
      <c r="Q62" s="191" t="s">
        <v>161</v>
      </c>
      <c r="R62" s="191" t="s">
        <v>345</v>
      </c>
      <c r="S62" s="191" t="s">
        <v>217</v>
      </c>
      <c r="T62" s="192"/>
      <c r="U62" s="189" t="s">
        <v>390</v>
      </c>
      <c r="V62" s="38"/>
      <c r="W62" s="186"/>
      <c r="X62" s="193"/>
      <c r="Y62" s="199"/>
      <c r="Z62" s="199"/>
      <c r="AA62" s="199"/>
      <c r="AB62" s="199"/>
      <c r="AC62" s="199"/>
      <c r="AD62" s="199"/>
      <c r="AE62" s="199"/>
      <c r="AF62" s="199"/>
      <c r="AG62" s="199"/>
      <c r="AH62" s="189"/>
      <c r="AI62" s="187" t="s">
        <v>7</v>
      </c>
      <c r="AJ62" s="187"/>
      <c r="AK62" s="187"/>
      <c r="AL62" s="187">
        <f>PRODUCT(AL47+AL50+AL53+AL56+AL59)</f>
        <v>398</v>
      </c>
      <c r="AM62" s="187">
        <f>PRODUCT(AM47+AM50+AM53+AM56+AM59)</f>
        <v>537</v>
      </c>
      <c r="AN62" s="187">
        <f>PRODUCT(AN47+AN50+AN53+AN56+AN59)</f>
        <v>25</v>
      </c>
      <c r="AO62" s="187"/>
      <c r="AP62" s="187"/>
      <c r="AQ62" s="197"/>
      <c r="AR62" s="24"/>
      <c r="AS62" s="24"/>
    </row>
    <row r="63" spans="1:45" ht="15" customHeight="1" x14ac:dyDescent="0.2">
      <c r="A63" s="2"/>
      <c r="B63" s="186">
        <v>2011</v>
      </c>
      <c r="C63" s="78" t="s">
        <v>94</v>
      </c>
      <c r="D63" s="187" t="s">
        <v>95</v>
      </c>
      <c r="E63" s="78"/>
      <c r="F63" s="78">
        <v>32</v>
      </c>
      <c r="G63" s="78">
        <v>12</v>
      </c>
      <c r="H63" s="188">
        <f t="shared" si="8"/>
        <v>1.75</v>
      </c>
      <c r="I63" s="188">
        <f t="shared" si="9"/>
        <v>8.3333333333333329E-2</v>
      </c>
      <c r="J63" s="188">
        <f t="shared" si="10"/>
        <v>1.8333333333333333</v>
      </c>
      <c r="K63" s="189">
        <f t="shared" si="11"/>
        <v>2.25</v>
      </c>
      <c r="L63" s="38"/>
      <c r="M63" s="190" t="s">
        <v>202</v>
      </c>
      <c r="N63" s="78"/>
      <c r="O63" s="78"/>
      <c r="P63" s="191" t="s">
        <v>218</v>
      </c>
      <c r="Q63" s="191" t="s">
        <v>276</v>
      </c>
      <c r="R63" s="191" t="s">
        <v>346</v>
      </c>
      <c r="S63" s="191" t="s">
        <v>329</v>
      </c>
      <c r="T63" s="192"/>
      <c r="U63" s="189" t="s">
        <v>391</v>
      </c>
      <c r="V63" s="38"/>
      <c r="W63" s="186"/>
      <c r="X63" s="193"/>
      <c r="Y63" s="199"/>
      <c r="Z63" s="199"/>
      <c r="AA63" s="199"/>
      <c r="AB63" s="199"/>
      <c r="AC63" s="199"/>
      <c r="AD63" s="199"/>
      <c r="AE63" s="199"/>
      <c r="AF63" s="199"/>
      <c r="AG63" s="199"/>
      <c r="AH63" s="189"/>
      <c r="AI63" s="187" t="s">
        <v>398</v>
      </c>
      <c r="AJ63" s="187"/>
      <c r="AK63" s="187"/>
      <c r="AL63" s="187"/>
      <c r="AM63" s="237">
        <f>PRODUCT(AM62/AL62)</f>
        <v>1.3492462311557789</v>
      </c>
      <c r="AN63" s="237">
        <f>PRODUCT(AN62/AL62)</f>
        <v>6.2814070351758788E-2</v>
      </c>
      <c r="AO63" s="187"/>
      <c r="AP63" s="187"/>
      <c r="AQ63" s="197"/>
      <c r="AR63" s="24"/>
      <c r="AS63" s="24"/>
    </row>
    <row r="64" spans="1:45" ht="15" customHeight="1" x14ac:dyDescent="0.2">
      <c r="A64" s="2"/>
      <c r="B64" s="186">
        <v>2012</v>
      </c>
      <c r="C64" s="78"/>
      <c r="D64" s="187"/>
      <c r="E64" s="78"/>
      <c r="F64" s="78">
        <v>33</v>
      </c>
      <c r="G64" s="78"/>
      <c r="H64" s="188"/>
      <c r="I64" s="188"/>
      <c r="J64" s="188"/>
      <c r="K64" s="189"/>
      <c r="L64" s="38"/>
      <c r="M64" s="190" t="s">
        <v>203</v>
      </c>
      <c r="N64" s="78"/>
      <c r="O64" s="78"/>
      <c r="P64" s="191" t="s">
        <v>375</v>
      </c>
      <c r="Q64" s="191" t="s">
        <v>278</v>
      </c>
      <c r="R64" s="191" t="s">
        <v>347</v>
      </c>
      <c r="S64" s="191" t="s">
        <v>329</v>
      </c>
      <c r="T64" s="192"/>
      <c r="U64" s="189" t="s">
        <v>392</v>
      </c>
      <c r="V64" s="38"/>
      <c r="W64" s="186"/>
      <c r="X64" s="193"/>
      <c r="Y64" s="199"/>
      <c r="Z64" s="199"/>
      <c r="AA64" s="199"/>
      <c r="AB64" s="199"/>
      <c r="AC64" s="199"/>
      <c r="AD64" s="199"/>
      <c r="AE64" s="199"/>
      <c r="AF64" s="199"/>
      <c r="AG64" s="199"/>
      <c r="AH64" s="189"/>
      <c r="AI64" s="187"/>
      <c r="AJ64" s="187"/>
      <c r="AK64" s="187"/>
      <c r="AL64" s="187"/>
      <c r="AM64" s="187"/>
      <c r="AN64" s="187"/>
      <c r="AO64" s="187"/>
      <c r="AP64" s="187"/>
      <c r="AQ64" s="197"/>
      <c r="AR64" s="24"/>
      <c r="AS64" s="24"/>
    </row>
    <row r="65" spans="1:45" ht="15" customHeight="1" x14ac:dyDescent="0.2">
      <c r="A65" s="2"/>
      <c r="B65" s="186">
        <v>2013</v>
      </c>
      <c r="C65" s="78"/>
      <c r="D65" s="187"/>
      <c r="E65" s="78"/>
      <c r="F65" s="78">
        <v>34</v>
      </c>
      <c r="G65" s="78"/>
      <c r="H65" s="188"/>
      <c r="I65" s="188"/>
      <c r="J65" s="188"/>
      <c r="K65" s="189"/>
      <c r="L65" s="38"/>
      <c r="M65" s="190" t="s">
        <v>205</v>
      </c>
      <c r="N65" s="78"/>
      <c r="O65" s="78"/>
      <c r="P65" s="191" t="s">
        <v>376</v>
      </c>
      <c r="Q65" s="191" t="s">
        <v>157</v>
      </c>
      <c r="R65" s="191" t="s">
        <v>348</v>
      </c>
      <c r="S65" s="191" t="s">
        <v>235</v>
      </c>
      <c r="T65" s="192"/>
      <c r="U65" s="189" t="s">
        <v>393</v>
      </c>
      <c r="V65" s="38"/>
      <c r="W65" s="186"/>
      <c r="X65" s="193"/>
      <c r="Y65" s="199"/>
      <c r="Z65" s="199"/>
      <c r="AA65" s="199"/>
      <c r="AB65" s="199"/>
      <c r="AC65" s="199"/>
      <c r="AD65" s="199"/>
      <c r="AE65" s="199"/>
      <c r="AF65" s="199"/>
      <c r="AG65" s="199"/>
      <c r="AH65" s="189"/>
      <c r="AI65" s="187"/>
      <c r="AJ65" s="187"/>
      <c r="AK65" s="187"/>
      <c r="AL65" s="187"/>
      <c r="AM65" s="187"/>
      <c r="AN65" s="187"/>
      <c r="AO65" s="187"/>
      <c r="AP65" s="187"/>
      <c r="AQ65" s="197"/>
      <c r="AR65" s="24"/>
      <c r="AS65" s="24"/>
    </row>
    <row r="66" spans="1:45" ht="15" customHeight="1" x14ac:dyDescent="0.2">
      <c r="A66" s="2"/>
      <c r="B66" s="186">
        <v>2014</v>
      </c>
      <c r="C66" s="78" t="s">
        <v>78</v>
      </c>
      <c r="D66" s="187" t="s">
        <v>76</v>
      </c>
      <c r="E66" s="78"/>
      <c r="F66" s="78">
        <v>35</v>
      </c>
      <c r="G66" s="78">
        <v>30</v>
      </c>
      <c r="H66" s="188">
        <f>PRODUCT((F24+G24)/E24)</f>
        <v>1.7</v>
      </c>
      <c r="I66" s="188">
        <f>PRODUCT(H24/E24)</f>
        <v>0.1</v>
      </c>
      <c r="J66" s="188">
        <f>PRODUCT(F24+G24+H24)/E24</f>
        <v>1.8</v>
      </c>
      <c r="K66" s="189">
        <f>PRODUCT(I24/E24)</f>
        <v>3.1333333333333333</v>
      </c>
      <c r="L66" s="38"/>
      <c r="M66" s="190" t="s">
        <v>209</v>
      </c>
      <c r="N66" s="78"/>
      <c r="O66" s="78"/>
      <c r="P66" s="191" t="s">
        <v>238</v>
      </c>
      <c r="Q66" s="191" t="s">
        <v>161</v>
      </c>
      <c r="R66" s="191" t="s">
        <v>349</v>
      </c>
      <c r="S66" s="191" t="s">
        <v>362</v>
      </c>
      <c r="T66" s="192"/>
      <c r="U66" s="189" t="s">
        <v>394</v>
      </c>
      <c r="V66" s="38"/>
      <c r="W66" s="186"/>
      <c r="X66" s="193"/>
      <c r="Y66" s="199"/>
      <c r="Z66" s="199"/>
      <c r="AA66" s="199"/>
      <c r="AB66" s="199"/>
      <c r="AC66" s="199"/>
      <c r="AD66" s="199"/>
      <c r="AE66" s="199"/>
      <c r="AF66" s="199"/>
      <c r="AG66" s="199"/>
      <c r="AH66" s="189"/>
      <c r="AI66" s="238" t="s">
        <v>399</v>
      </c>
      <c r="AJ66" s="184"/>
      <c r="AK66" s="184"/>
      <c r="AL66" s="235" t="s">
        <v>400</v>
      </c>
      <c r="AM66" s="235" t="s">
        <v>401</v>
      </c>
      <c r="AN66" s="235" t="s">
        <v>402</v>
      </c>
      <c r="AO66" s="235"/>
      <c r="AP66" s="181"/>
      <c r="AQ66" s="185"/>
      <c r="AR66" s="24"/>
      <c r="AS66" s="24"/>
    </row>
    <row r="67" spans="1:45" ht="15" customHeight="1" x14ac:dyDescent="0.2">
      <c r="A67" s="2"/>
      <c r="B67" s="186">
        <v>2015</v>
      </c>
      <c r="C67" s="78"/>
      <c r="D67" s="187"/>
      <c r="E67" s="78"/>
      <c r="F67" s="78">
        <v>36</v>
      </c>
      <c r="G67" s="78"/>
      <c r="H67" s="188"/>
      <c r="I67" s="188"/>
      <c r="J67" s="188"/>
      <c r="K67" s="189"/>
      <c r="L67" s="38"/>
      <c r="M67" s="190" t="s">
        <v>211</v>
      </c>
      <c r="N67" s="78"/>
      <c r="O67" s="78"/>
      <c r="P67" s="191" t="s">
        <v>377</v>
      </c>
      <c r="Q67" s="191" t="s">
        <v>161</v>
      </c>
      <c r="R67" s="191" t="s">
        <v>350</v>
      </c>
      <c r="S67" s="191" t="s">
        <v>237</v>
      </c>
      <c r="T67" s="192"/>
      <c r="U67" s="189" t="s">
        <v>395</v>
      </c>
      <c r="V67" s="38"/>
      <c r="W67" s="186"/>
      <c r="X67" s="193"/>
      <c r="Y67" s="199"/>
      <c r="Z67" s="199"/>
      <c r="AA67" s="199"/>
      <c r="AB67" s="199"/>
      <c r="AC67" s="199"/>
      <c r="AD67" s="199"/>
      <c r="AE67" s="199"/>
      <c r="AF67" s="199"/>
      <c r="AG67" s="199"/>
      <c r="AH67" s="189"/>
      <c r="AI67" s="187" t="s">
        <v>411</v>
      </c>
      <c r="AJ67" s="187"/>
      <c r="AK67" s="187"/>
      <c r="AL67" s="237">
        <f>PRODUCT(AM48)</f>
        <v>1.0938967136150235</v>
      </c>
      <c r="AM67" s="237">
        <v>1.03</v>
      </c>
      <c r="AN67" s="237">
        <f>PRODUCT(AL67-AM67)</f>
        <v>6.389671361502347E-2</v>
      </c>
      <c r="AO67" s="194"/>
      <c r="AP67" s="187"/>
      <c r="AQ67" s="197"/>
      <c r="AR67" s="24"/>
      <c r="AS67" s="24"/>
    </row>
    <row r="68" spans="1:45" ht="15" customHeight="1" x14ac:dyDescent="0.2">
      <c r="A68" s="2"/>
      <c r="B68" s="186">
        <v>2016</v>
      </c>
      <c r="C68" s="78" t="s">
        <v>98</v>
      </c>
      <c r="D68" s="187" t="s">
        <v>96</v>
      </c>
      <c r="E68" s="78"/>
      <c r="F68" s="78">
        <v>37</v>
      </c>
      <c r="G68" s="78">
        <v>26</v>
      </c>
      <c r="H68" s="188">
        <f>PRODUCT((F26+G26)/E26)</f>
        <v>2.0384615384615383</v>
      </c>
      <c r="I68" s="188">
        <f>PRODUCT(H26/E26)</f>
        <v>0.15384615384615385</v>
      </c>
      <c r="J68" s="188">
        <f>PRODUCT(F26+G26+H26)/E26</f>
        <v>2.1923076923076925</v>
      </c>
      <c r="K68" s="189">
        <f>PRODUCT(I26/E26)</f>
        <v>3.2692307692307692</v>
      </c>
      <c r="L68" s="38"/>
      <c r="M68" s="190" t="s">
        <v>215</v>
      </c>
      <c r="N68" s="78"/>
      <c r="O68" s="78"/>
      <c r="P68" s="191" t="s">
        <v>378</v>
      </c>
      <c r="Q68" s="191" t="s">
        <v>159</v>
      </c>
      <c r="R68" s="6" t="s">
        <v>351</v>
      </c>
      <c r="S68" s="191" t="s">
        <v>234</v>
      </c>
      <c r="T68" s="192"/>
      <c r="U68" s="189" t="s">
        <v>319</v>
      </c>
      <c r="V68" s="38"/>
      <c r="W68" s="186"/>
      <c r="X68" s="193"/>
      <c r="Y68" s="199"/>
      <c r="Z68" s="199"/>
      <c r="AA68" s="199"/>
      <c r="AB68" s="199"/>
      <c r="AC68" s="199"/>
      <c r="AD68" s="199"/>
      <c r="AE68" s="199"/>
      <c r="AF68" s="199"/>
      <c r="AG68" s="199"/>
      <c r="AH68" s="189"/>
      <c r="AI68" s="228" t="s">
        <v>412</v>
      </c>
      <c r="AJ68" s="187"/>
      <c r="AK68" s="187"/>
      <c r="AL68" s="237">
        <f>PRODUCT(AM51)</f>
        <v>1.6883116883116882</v>
      </c>
      <c r="AM68" s="237">
        <v>1.75</v>
      </c>
      <c r="AN68" s="237">
        <f t="shared" ref="AN68:AN72" si="12">PRODUCT(AL68-AM68)</f>
        <v>-6.1688311688311792E-2</v>
      </c>
      <c r="AO68" s="194"/>
      <c r="AP68" s="187"/>
      <c r="AQ68" s="197"/>
      <c r="AR68" s="24"/>
      <c r="AS68" s="24"/>
    </row>
    <row r="69" spans="1:45" ht="15" customHeight="1" x14ac:dyDescent="0.2">
      <c r="A69" s="2"/>
      <c r="B69" s="186">
        <v>2017</v>
      </c>
      <c r="C69" s="78" t="s">
        <v>150</v>
      </c>
      <c r="D69" s="187" t="s">
        <v>96</v>
      </c>
      <c r="E69" s="78"/>
      <c r="F69" s="78">
        <v>38</v>
      </c>
      <c r="G69" s="78">
        <v>16</v>
      </c>
      <c r="H69" s="188">
        <f>PRODUCT((F28+G28)/E28)</f>
        <v>1.625</v>
      </c>
      <c r="I69" s="188">
        <f>PRODUCT(H28/E28)</f>
        <v>0</v>
      </c>
      <c r="J69" s="188">
        <f>PRODUCT(F28+G28+H28)/E28</f>
        <v>1.625</v>
      </c>
      <c r="K69" s="189">
        <f>PRODUCT(I28/E28)</f>
        <v>3.375</v>
      </c>
      <c r="L69" s="38"/>
      <c r="M69" s="190" t="s">
        <v>219</v>
      </c>
      <c r="N69" s="78"/>
      <c r="O69" s="78"/>
      <c r="P69" s="6" t="s">
        <v>271</v>
      </c>
      <c r="Q69" s="6" t="s">
        <v>151</v>
      </c>
      <c r="R69" s="191" t="s">
        <v>352</v>
      </c>
      <c r="S69" s="6" t="s">
        <v>363</v>
      </c>
      <c r="T69" s="215"/>
      <c r="U69" s="203" t="s">
        <v>216</v>
      </c>
      <c r="V69" s="38"/>
      <c r="W69" s="186"/>
      <c r="X69" s="193"/>
      <c r="Y69" s="199"/>
      <c r="Z69" s="199"/>
      <c r="AA69" s="199"/>
      <c r="AB69" s="199"/>
      <c r="AC69" s="199"/>
      <c r="AD69" s="199"/>
      <c r="AE69" s="199"/>
      <c r="AF69" s="199"/>
      <c r="AG69" s="199"/>
      <c r="AH69" s="189"/>
      <c r="AI69" s="228" t="s">
        <v>413</v>
      </c>
      <c r="AJ69" s="187"/>
      <c r="AK69" s="187"/>
      <c r="AL69" s="237">
        <f>PRODUCT(AM54)</f>
        <v>1.8809523809523809</v>
      </c>
      <c r="AM69" s="237">
        <v>0</v>
      </c>
      <c r="AN69" s="237">
        <f t="shared" si="12"/>
        <v>1.8809523809523809</v>
      </c>
      <c r="AO69" s="194"/>
      <c r="AP69" s="187"/>
      <c r="AQ69" s="197"/>
      <c r="AR69" s="24"/>
      <c r="AS69" s="24"/>
    </row>
    <row r="70" spans="1:45" ht="15" customHeight="1" x14ac:dyDescent="0.2">
      <c r="A70" s="2"/>
      <c r="B70" s="186">
        <v>2018</v>
      </c>
      <c r="C70" s="78"/>
      <c r="D70" s="187"/>
      <c r="E70" s="78"/>
      <c r="F70" s="78">
        <v>39</v>
      </c>
      <c r="G70" s="78"/>
      <c r="H70" s="188"/>
      <c r="I70" s="188"/>
      <c r="J70" s="188"/>
      <c r="K70" s="189"/>
      <c r="L70" s="38"/>
      <c r="M70" s="190" t="s">
        <v>421</v>
      </c>
      <c r="N70" s="78"/>
      <c r="O70" s="78"/>
      <c r="P70" s="191" t="s">
        <v>273</v>
      </c>
      <c r="Q70" s="78" t="s">
        <v>151</v>
      </c>
      <c r="R70" s="188" t="s">
        <v>425</v>
      </c>
      <c r="S70" s="191" t="s">
        <v>270</v>
      </c>
      <c r="T70" s="188"/>
      <c r="U70" s="189" t="s">
        <v>318</v>
      </c>
      <c r="V70" s="38"/>
      <c r="W70" s="186"/>
      <c r="X70" s="193"/>
      <c r="Y70" s="199"/>
      <c r="Z70" s="199"/>
      <c r="AA70" s="199"/>
      <c r="AB70" s="199"/>
      <c r="AC70" s="199"/>
      <c r="AD70" s="199"/>
      <c r="AE70" s="199"/>
      <c r="AF70" s="199"/>
      <c r="AG70" s="199"/>
      <c r="AH70" s="189"/>
      <c r="AI70" s="228" t="s">
        <v>414</v>
      </c>
      <c r="AJ70" s="187"/>
      <c r="AK70" s="187"/>
      <c r="AL70" s="237">
        <f>PRODUCT(AM57)</f>
        <v>1.4750000000000001</v>
      </c>
      <c r="AM70" s="237">
        <v>0.33</v>
      </c>
      <c r="AN70" s="237">
        <f t="shared" si="12"/>
        <v>1.145</v>
      </c>
      <c r="AO70" s="194"/>
      <c r="AP70" s="187"/>
      <c r="AQ70" s="197"/>
      <c r="AR70" s="24"/>
      <c r="AS70" s="24"/>
    </row>
    <row r="71" spans="1:45" ht="15" customHeight="1" x14ac:dyDescent="0.2">
      <c r="A71" s="2"/>
      <c r="B71" s="186">
        <v>2019</v>
      </c>
      <c r="C71" s="78"/>
      <c r="D71" s="187"/>
      <c r="E71" s="78"/>
      <c r="F71" s="78">
        <v>40</v>
      </c>
      <c r="G71" s="78"/>
      <c r="H71" s="188"/>
      <c r="I71" s="188"/>
      <c r="J71" s="188"/>
      <c r="K71" s="189"/>
      <c r="L71" s="38"/>
      <c r="M71" s="190" t="s">
        <v>422</v>
      </c>
      <c r="N71" s="78"/>
      <c r="O71" s="78"/>
      <c r="P71" s="191" t="s">
        <v>427</v>
      </c>
      <c r="Q71" s="78" t="s">
        <v>151</v>
      </c>
      <c r="R71" s="188" t="s">
        <v>426</v>
      </c>
      <c r="S71" s="191" t="s">
        <v>236</v>
      </c>
      <c r="T71" s="188"/>
      <c r="U71" s="189" t="s">
        <v>428</v>
      </c>
      <c r="V71" s="38"/>
      <c r="W71" s="186"/>
      <c r="X71" s="193"/>
      <c r="Y71" s="199"/>
      <c r="Z71" s="199"/>
      <c r="AA71" s="199"/>
      <c r="AB71" s="199"/>
      <c r="AC71" s="199"/>
      <c r="AD71" s="199"/>
      <c r="AE71" s="199"/>
      <c r="AF71" s="199"/>
      <c r="AG71" s="199"/>
      <c r="AH71" s="189"/>
      <c r="AI71" s="228" t="s">
        <v>415</v>
      </c>
      <c r="AJ71" s="187"/>
      <c r="AK71" s="187"/>
      <c r="AL71" s="237">
        <f>PRODUCT(AM60)</f>
        <v>1.3846153846153846</v>
      </c>
      <c r="AM71" s="237">
        <v>0</v>
      </c>
      <c r="AN71" s="237">
        <f t="shared" si="12"/>
        <v>1.3846153846153846</v>
      </c>
      <c r="AO71" s="194"/>
      <c r="AP71" s="187"/>
      <c r="AQ71" s="197"/>
      <c r="AR71" s="24"/>
      <c r="AS71" s="24"/>
    </row>
    <row r="72" spans="1:45" ht="15" customHeight="1" x14ac:dyDescent="0.2">
      <c r="A72" s="2"/>
      <c r="B72" s="186">
        <v>2020</v>
      </c>
      <c r="C72" s="78" t="s">
        <v>85</v>
      </c>
      <c r="D72" s="187" t="s">
        <v>76</v>
      </c>
      <c r="E72" s="78"/>
      <c r="F72" s="78">
        <v>41</v>
      </c>
      <c r="G72" s="78"/>
      <c r="H72" s="188">
        <f>PRODUCT((F32+G32)/E32)</f>
        <v>0.8</v>
      </c>
      <c r="I72" s="188">
        <f>PRODUCT(H32/E32)</f>
        <v>0</v>
      </c>
      <c r="J72" s="188">
        <f>PRODUCT(F32+G32+H32)/E32</f>
        <v>0.8</v>
      </c>
      <c r="K72" s="189">
        <f>PRODUCT(I32/E32)</f>
        <v>1.5</v>
      </c>
      <c r="L72" s="38"/>
      <c r="M72" s="190" t="s">
        <v>423</v>
      </c>
      <c r="N72" s="78"/>
      <c r="O72" s="78"/>
      <c r="P72" s="78" t="s">
        <v>419</v>
      </c>
      <c r="Q72" s="78" t="s">
        <v>154</v>
      </c>
      <c r="R72" s="188" t="s">
        <v>424</v>
      </c>
      <c r="S72" s="188" t="s">
        <v>334</v>
      </c>
      <c r="T72" s="188"/>
      <c r="U72" s="189" t="s">
        <v>319</v>
      </c>
      <c r="V72" s="38"/>
      <c r="W72" s="186"/>
      <c r="X72" s="193"/>
      <c r="Y72" s="199"/>
      <c r="Z72" s="199"/>
      <c r="AA72" s="199"/>
      <c r="AB72" s="199"/>
      <c r="AC72" s="199"/>
      <c r="AD72" s="199"/>
      <c r="AE72" s="199"/>
      <c r="AF72" s="199"/>
      <c r="AG72" s="199"/>
      <c r="AH72" s="189"/>
      <c r="AI72" s="228" t="s">
        <v>7</v>
      </c>
      <c r="AJ72" s="187"/>
      <c r="AK72" s="187"/>
      <c r="AL72" s="237">
        <v>0.91</v>
      </c>
      <c r="AM72" s="237">
        <v>1.24</v>
      </c>
      <c r="AN72" s="237">
        <f t="shared" si="12"/>
        <v>-0.32999999999999996</v>
      </c>
      <c r="AO72" s="194"/>
      <c r="AP72" s="187"/>
      <c r="AQ72" s="197"/>
      <c r="AR72" s="24"/>
      <c r="AS72" s="24"/>
    </row>
    <row r="73" spans="1:45" ht="15" customHeight="1" x14ac:dyDescent="0.2">
      <c r="A73" s="2"/>
      <c r="B73" s="186"/>
      <c r="C73" s="78"/>
      <c r="D73" s="187"/>
      <c r="E73" s="78"/>
      <c r="F73" s="78"/>
      <c r="G73" s="78"/>
      <c r="H73" s="188"/>
      <c r="I73" s="188"/>
      <c r="J73" s="188"/>
      <c r="K73" s="189"/>
      <c r="L73" s="38"/>
      <c r="M73" s="190"/>
      <c r="N73" s="78"/>
      <c r="O73" s="78"/>
      <c r="P73" s="78"/>
      <c r="Q73" s="78"/>
      <c r="R73" s="188"/>
      <c r="S73" s="188"/>
      <c r="T73" s="188"/>
      <c r="U73" s="189"/>
      <c r="V73" s="38"/>
      <c r="W73" s="186"/>
      <c r="X73" s="193"/>
      <c r="Y73" s="199"/>
      <c r="Z73" s="199"/>
      <c r="AA73" s="199"/>
      <c r="AB73" s="199"/>
      <c r="AC73" s="199"/>
      <c r="AD73" s="199"/>
      <c r="AE73" s="199"/>
      <c r="AF73" s="199"/>
      <c r="AG73" s="199"/>
      <c r="AH73" s="189"/>
      <c r="AI73" s="228"/>
      <c r="AJ73" s="187"/>
      <c r="AK73" s="187"/>
      <c r="AL73" s="187"/>
      <c r="AM73" s="194"/>
      <c r="AN73" s="194"/>
      <c r="AO73" s="194"/>
      <c r="AP73" s="187"/>
      <c r="AQ73" s="197"/>
      <c r="AR73" s="24"/>
      <c r="AS73" s="24"/>
    </row>
    <row r="74" spans="1:45" ht="15" customHeight="1" x14ac:dyDescent="0.2">
      <c r="A74" s="2"/>
      <c r="B74" s="177" t="s">
        <v>404</v>
      </c>
      <c r="C74" s="178"/>
      <c r="D74" s="181"/>
      <c r="E74" s="178"/>
      <c r="F74" s="178"/>
      <c r="G74" s="178"/>
      <c r="H74" s="240"/>
      <c r="I74" s="240"/>
      <c r="J74" s="240"/>
      <c r="K74" s="241"/>
      <c r="L74" s="38"/>
      <c r="M74" s="177" t="s">
        <v>405</v>
      </c>
      <c r="N74" s="178"/>
      <c r="O74" s="181"/>
      <c r="P74" s="178"/>
      <c r="Q74" s="178"/>
      <c r="R74" s="178"/>
      <c r="S74" s="240"/>
      <c r="T74" s="240"/>
      <c r="U74" s="241"/>
      <c r="V74" s="38"/>
      <c r="W74" s="186"/>
      <c r="X74" s="193"/>
      <c r="Y74" s="199"/>
      <c r="Z74" s="199"/>
      <c r="AA74" s="199"/>
      <c r="AB74" s="199"/>
      <c r="AC74" s="199"/>
      <c r="AD74" s="199"/>
      <c r="AE74" s="199"/>
      <c r="AF74" s="199"/>
      <c r="AG74" s="199"/>
      <c r="AH74" s="189"/>
      <c r="AI74" s="239"/>
      <c r="AJ74" s="187"/>
      <c r="AK74" s="187"/>
      <c r="AL74" s="187"/>
      <c r="AM74" s="187"/>
      <c r="AN74" s="187"/>
      <c r="AO74" s="187"/>
      <c r="AP74" s="187"/>
      <c r="AQ74" s="197"/>
      <c r="AR74" s="24"/>
      <c r="AS74" s="24"/>
    </row>
    <row r="75" spans="1:45" ht="15" customHeight="1" x14ac:dyDescent="0.2">
      <c r="A75" s="2"/>
      <c r="B75" s="190">
        <v>5753</v>
      </c>
      <c r="C75" s="193" t="s">
        <v>417</v>
      </c>
      <c r="D75" s="187"/>
      <c r="E75" s="78"/>
      <c r="F75" s="78"/>
      <c r="G75" s="78"/>
      <c r="H75" s="188"/>
      <c r="I75" s="188"/>
      <c r="J75" s="188"/>
      <c r="K75" s="189"/>
      <c r="L75" s="38"/>
      <c r="M75" s="190">
        <v>5753</v>
      </c>
      <c r="N75" s="193" t="s">
        <v>416</v>
      </c>
      <c r="O75" s="78"/>
      <c r="P75" s="78"/>
      <c r="Q75" s="78"/>
      <c r="R75" s="78"/>
      <c r="S75" s="78"/>
      <c r="T75" s="188"/>
      <c r="U75" s="189"/>
      <c r="V75" s="38"/>
      <c r="W75" s="186"/>
      <c r="X75" s="193"/>
      <c r="Y75" s="199"/>
      <c r="Z75" s="199"/>
      <c r="AA75" s="199"/>
      <c r="AB75" s="199"/>
      <c r="AC75" s="199"/>
      <c r="AD75" s="199"/>
      <c r="AE75" s="199"/>
      <c r="AF75" s="199"/>
      <c r="AG75" s="199"/>
      <c r="AH75" s="189"/>
      <c r="AI75" s="238" t="s">
        <v>403</v>
      </c>
      <c r="AJ75" s="184"/>
      <c r="AK75" s="184"/>
      <c r="AL75" s="235" t="s">
        <v>400</v>
      </c>
      <c r="AM75" s="235" t="s">
        <v>401</v>
      </c>
      <c r="AN75" s="235" t="s">
        <v>402</v>
      </c>
      <c r="AO75" s="235"/>
      <c r="AP75" s="181"/>
      <c r="AQ75" s="185"/>
      <c r="AR75" s="24"/>
      <c r="AS75" s="24"/>
    </row>
    <row r="76" spans="1:45" ht="15" customHeight="1" x14ac:dyDescent="0.2">
      <c r="A76" s="2"/>
      <c r="B76" s="186"/>
      <c r="C76" s="196"/>
      <c r="D76" s="187"/>
      <c r="E76" s="78"/>
      <c r="F76" s="78"/>
      <c r="G76" s="78"/>
      <c r="H76" s="188"/>
      <c r="I76" s="188"/>
      <c r="J76" s="188"/>
      <c r="K76" s="189"/>
      <c r="L76" s="38"/>
      <c r="M76" s="190"/>
      <c r="N76" s="193"/>
      <c r="O76" s="78"/>
      <c r="P76" s="78"/>
      <c r="Q76" s="78"/>
      <c r="R76" s="78"/>
      <c r="S76" s="78"/>
      <c r="T76" s="188"/>
      <c r="U76" s="189"/>
      <c r="V76" s="38"/>
      <c r="W76" s="186"/>
      <c r="X76" s="193"/>
      <c r="Y76" s="199"/>
      <c r="Z76" s="199"/>
      <c r="AA76" s="199"/>
      <c r="AB76" s="199"/>
      <c r="AC76" s="199"/>
      <c r="AD76" s="199"/>
      <c r="AE76" s="199"/>
      <c r="AF76" s="199"/>
      <c r="AG76" s="199"/>
      <c r="AH76" s="189"/>
      <c r="AI76" s="187" t="s">
        <v>411</v>
      </c>
      <c r="AJ76" s="187"/>
      <c r="AK76" s="187"/>
      <c r="AL76" s="237">
        <f>PRODUCT(AN48)</f>
        <v>3.7558685446009391E-2</v>
      </c>
      <c r="AM76" s="237">
        <v>0</v>
      </c>
      <c r="AN76" s="237">
        <f>PRODUCT(AL76-AM76)</f>
        <v>3.7558685446009391E-2</v>
      </c>
      <c r="AO76" s="194"/>
      <c r="AP76" s="187"/>
      <c r="AQ76" s="197"/>
      <c r="AR76" s="24"/>
      <c r="AS76" s="24"/>
    </row>
    <row r="77" spans="1:45" ht="15" customHeight="1" x14ac:dyDescent="0.2">
      <c r="A77" s="2"/>
      <c r="B77" s="177" t="s">
        <v>406</v>
      </c>
      <c r="C77" s="183"/>
      <c r="D77" s="181"/>
      <c r="E77" s="178"/>
      <c r="F77" s="178"/>
      <c r="G77" s="178"/>
      <c r="H77" s="240"/>
      <c r="I77" s="240"/>
      <c r="J77" s="240"/>
      <c r="K77" s="241"/>
      <c r="L77" s="38"/>
      <c r="M77" s="190"/>
      <c r="N77" s="187"/>
      <c r="O77" s="78"/>
      <c r="P77" s="78"/>
      <c r="Q77" s="78"/>
      <c r="R77" s="78"/>
      <c r="S77" s="78"/>
      <c r="T77" s="192"/>
      <c r="U77" s="213"/>
      <c r="V77" s="38"/>
      <c r="W77" s="186"/>
      <c r="X77" s="193"/>
      <c r="Y77" s="199"/>
      <c r="Z77" s="199"/>
      <c r="AA77" s="199"/>
      <c r="AB77" s="199"/>
      <c r="AC77" s="199"/>
      <c r="AD77" s="199"/>
      <c r="AE77" s="199"/>
      <c r="AF77" s="199"/>
      <c r="AG77" s="199"/>
      <c r="AH77" s="189"/>
      <c r="AI77" s="228" t="s">
        <v>412</v>
      </c>
      <c r="AJ77" s="187"/>
      <c r="AK77" s="187"/>
      <c r="AL77" s="237">
        <f>PRODUCT(AN51)</f>
        <v>0.1038961038961039</v>
      </c>
      <c r="AM77" s="237">
        <v>0.2</v>
      </c>
      <c r="AN77" s="237">
        <f t="shared" ref="AN77:AN81" si="13">PRODUCT(AL77-AM77)</f>
        <v>-9.6103896103896108E-2</v>
      </c>
      <c r="AO77" s="194"/>
      <c r="AP77" s="187"/>
      <c r="AQ77" s="197"/>
      <c r="AR77" s="24"/>
      <c r="AS77" s="24"/>
    </row>
    <row r="78" spans="1:45" ht="15" customHeight="1" x14ac:dyDescent="0.2">
      <c r="A78" s="2"/>
      <c r="B78" s="190">
        <v>4192</v>
      </c>
      <c r="C78" s="193" t="s">
        <v>418</v>
      </c>
      <c r="D78" s="187"/>
      <c r="E78" s="78"/>
      <c r="F78" s="78"/>
      <c r="G78" s="78"/>
      <c r="H78" s="188"/>
      <c r="I78" s="188"/>
      <c r="J78" s="188"/>
      <c r="K78" s="189"/>
      <c r="L78" s="38"/>
      <c r="M78" s="190"/>
      <c r="N78" s="199"/>
      <c r="O78" s="78"/>
      <c r="P78" s="78"/>
      <c r="Q78" s="78"/>
      <c r="R78" s="78"/>
      <c r="S78" s="78"/>
      <c r="T78" s="192"/>
      <c r="U78" s="213"/>
      <c r="V78" s="38"/>
      <c r="W78" s="186"/>
      <c r="X78" s="193"/>
      <c r="Y78" s="199"/>
      <c r="Z78" s="199"/>
      <c r="AA78" s="199"/>
      <c r="AB78" s="199"/>
      <c r="AC78" s="199"/>
      <c r="AD78" s="199"/>
      <c r="AE78" s="199"/>
      <c r="AF78" s="199"/>
      <c r="AG78" s="199"/>
      <c r="AH78" s="189"/>
      <c r="AI78" s="228" t="s">
        <v>413</v>
      </c>
      <c r="AJ78" s="187"/>
      <c r="AK78" s="187"/>
      <c r="AL78" s="237">
        <f>PRODUCT(AN54)</f>
        <v>9.5238095238095233E-2</v>
      </c>
      <c r="AM78" s="237">
        <v>0</v>
      </c>
      <c r="AN78" s="237">
        <f t="shared" si="13"/>
        <v>9.5238095238095233E-2</v>
      </c>
      <c r="AO78" s="194"/>
      <c r="AP78" s="187"/>
      <c r="AQ78" s="197"/>
      <c r="AR78" s="24"/>
      <c r="AS78" s="24"/>
    </row>
    <row r="79" spans="1:45" ht="15" customHeight="1" x14ac:dyDescent="0.2">
      <c r="A79" s="2"/>
      <c r="B79" s="186"/>
      <c r="C79" s="78"/>
      <c r="D79" s="187"/>
      <c r="E79" s="78"/>
      <c r="F79" s="78"/>
      <c r="G79" s="78"/>
      <c r="H79" s="188"/>
      <c r="I79" s="188"/>
      <c r="J79" s="188"/>
      <c r="K79" s="189"/>
      <c r="L79" s="38"/>
      <c r="M79" s="190"/>
      <c r="N79" s="199"/>
      <c r="O79" s="78"/>
      <c r="P79" s="191"/>
      <c r="Q79" s="191"/>
      <c r="R79" s="191"/>
      <c r="S79" s="191"/>
      <c r="T79" s="192"/>
      <c r="U79" s="213"/>
      <c r="V79" s="38"/>
      <c r="W79" s="186"/>
      <c r="X79" s="193"/>
      <c r="Y79" s="199"/>
      <c r="Z79" s="199"/>
      <c r="AA79" s="199"/>
      <c r="AB79" s="199"/>
      <c r="AC79" s="199"/>
      <c r="AD79" s="199"/>
      <c r="AE79" s="199"/>
      <c r="AF79" s="199"/>
      <c r="AG79" s="199"/>
      <c r="AH79" s="189"/>
      <c r="AI79" s="228" t="s">
        <v>414</v>
      </c>
      <c r="AJ79" s="187"/>
      <c r="AK79" s="187"/>
      <c r="AL79" s="237">
        <f>PRODUCT(AN57)</f>
        <v>7.4999999999999997E-2</v>
      </c>
      <c r="AM79" s="237">
        <v>0</v>
      </c>
      <c r="AN79" s="237">
        <f t="shared" si="13"/>
        <v>7.4999999999999997E-2</v>
      </c>
      <c r="AO79" s="194"/>
      <c r="AP79" s="187"/>
      <c r="AQ79" s="197"/>
      <c r="AR79" s="24"/>
      <c r="AS79" s="24"/>
    </row>
    <row r="80" spans="1:45" ht="15" customHeight="1" x14ac:dyDescent="0.2">
      <c r="A80" s="2"/>
      <c r="B80" s="242" t="s">
        <v>407</v>
      </c>
      <c r="C80" s="184" t="s">
        <v>408</v>
      </c>
      <c r="D80" s="184"/>
      <c r="E80" s="178" t="s">
        <v>3</v>
      </c>
      <c r="F80" s="178"/>
      <c r="G80" s="178" t="s">
        <v>409</v>
      </c>
      <c r="H80" s="240"/>
      <c r="I80" s="243" t="s">
        <v>410</v>
      </c>
      <c r="J80" s="240"/>
      <c r="K80" s="241"/>
      <c r="L80" s="38"/>
      <c r="M80" s="190"/>
      <c r="N80" s="187"/>
      <c r="O80" s="78"/>
      <c r="P80" s="191"/>
      <c r="Q80" s="191"/>
      <c r="R80" s="191"/>
      <c r="S80" s="191"/>
      <c r="T80" s="192"/>
      <c r="U80" s="213"/>
      <c r="V80" s="38"/>
      <c r="W80" s="186"/>
      <c r="X80" s="193"/>
      <c r="Y80" s="199"/>
      <c r="Z80" s="199"/>
      <c r="AA80" s="199"/>
      <c r="AB80" s="199"/>
      <c r="AC80" s="199"/>
      <c r="AD80" s="199"/>
      <c r="AE80" s="199"/>
      <c r="AF80" s="199"/>
      <c r="AG80" s="199"/>
      <c r="AH80" s="189"/>
      <c r="AI80" s="228" t="s">
        <v>415</v>
      </c>
      <c r="AJ80" s="187"/>
      <c r="AK80" s="187"/>
      <c r="AL80" s="237">
        <f>PRODUCT(AN60)</f>
        <v>7.6923076923076927E-2</v>
      </c>
      <c r="AM80" s="237">
        <v>0</v>
      </c>
      <c r="AN80" s="237">
        <f t="shared" si="13"/>
        <v>7.6923076923076927E-2</v>
      </c>
      <c r="AO80" s="194"/>
      <c r="AP80" s="187"/>
      <c r="AQ80" s="197"/>
      <c r="AR80" s="24"/>
      <c r="AS80" s="24"/>
    </row>
    <row r="81" spans="1:45" ht="15" customHeight="1" x14ac:dyDescent="0.2">
      <c r="A81" s="2"/>
      <c r="B81" s="244"/>
      <c r="C81" s="245" t="s">
        <v>429</v>
      </c>
      <c r="D81" s="193"/>
      <c r="E81" s="78">
        <v>456</v>
      </c>
      <c r="F81" s="78"/>
      <c r="G81" s="78">
        <v>1411.7521929824561</v>
      </c>
      <c r="H81" s="78"/>
      <c r="I81" s="188"/>
      <c r="J81" s="188"/>
      <c r="K81" s="189"/>
      <c r="L81" s="38"/>
      <c r="M81" s="190"/>
      <c r="N81" s="78"/>
      <c r="O81" s="78"/>
      <c r="P81" s="191"/>
      <c r="Q81" s="191"/>
      <c r="R81" s="191"/>
      <c r="S81" s="191"/>
      <c r="T81" s="192"/>
      <c r="U81" s="213"/>
      <c r="V81" s="38"/>
      <c r="W81" s="186"/>
      <c r="X81" s="193"/>
      <c r="Y81" s="199"/>
      <c r="Z81" s="199"/>
      <c r="AA81" s="199"/>
      <c r="AB81" s="199"/>
      <c r="AC81" s="199"/>
      <c r="AD81" s="199"/>
      <c r="AE81" s="199"/>
      <c r="AF81" s="199"/>
      <c r="AG81" s="199"/>
      <c r="AH81" s="189"/>
      <c r="AI81" s="228" t="s">
        <v>7</v>
      </c>
      <c r="AJ81" s="187"/>
      <c r="AK81" s="187"/>
      <c r="AL81" s="237">
        <v>1.28</v>
      </c>
      <c r="AM81" s="237">
        <v>0.2</v>
      </c>
      <c r="AN81" s="237">
        <f t="shared" si="13"/>
        <v>1.08</v>
      </c>
      <c r="AO81" s="194"/>
      <c r="AP81" s="187"/>
      <c r="AQ81" s="197"/>
      <c r="AR81" s="24"/>
      <c r="AS81" s="24"/>
    </row>
    <row r="82" spans="1:45" ht="15" customHeight="1" x14ac:dyDescent="0.2">
      <c r="A82" s="2"/>
      <c r="B82" s="154"/>
      <c r="C82" s="219"/>
      <c r="D82" s="205"/>
      <c r="E82" s="219"/>
      <c r="F82" s="219"/>
      <c r="G82" s="219"/>
      <c r="H82" s="220"/>
      <c r="I82" s="220"/>
      <c r="J82" s="220"/>
      <c r="K82" s="221"/>
      <c r="L82" s="38"/>
      <c r="M82" s="222"/>
      <c r="N82" s="219"/>
      <c r="O82" s="219"/>
      <c r="P82" s="219"/>
      <c r="Q82" s="219"/>
      <c r="R82" s="220"/>
      <c r="S82" s="220"/>
      <c r="T82" s="220"/>
      <c r="U82" s="221"/>
      <c r="V82" s="38"/>
      <c r="W82" s="154"/>
      <c r="X82" s="223"/>
      <c r="Y82" s="223"/>
      <c r="Z82" s="223"/>
      <c r="AA82" s="223"/>
      <c r="AB82" s="223"/>
      <c r="AC82" s="223"/>
      <c r="AD82" s="223"/>
      <c r="AE82" s="223"/>
      <c r="AF82" s="223"/>
      <c r="AG82" s="223"/>
      <c r="AH82" s="221"/>
      <c r="AI82" s="205"/>
      <c r="AJ82" s="205"/>
      <c r="AK82" s="205"/>
      <c r="AL82" s="205"/>
      <c r="AM82" s="223"/>
      <c r="AN82" s="205"/>
      <c r="AO82" s="205"/>
      <c r="AP82" s="205"/>
      <c r="AQ82" s="208"/>
      <c r="AR82" s="24"/>
      <c r="AS82" s="24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209"/>
      <c r="AG83" s="210"/>
      <c r="AH83" s="210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9"/>
    </row>
    <row r="84" spans="1:45" ht="15" customHeight="1" x14ac:dyDescent="0.2">
      <c r="A84" s="2"/>
      <c r="B84" s="177" t="s">
        <v>226</v>
      </c>
      <c r="C84" s="178"/>
      <c r="D84" s="178"/>
      <c r="E84" s="178"/>
      <c r="F84" s="178" t="s">
        <v>188</v>
      </c>
      <c r="G84" s="178" t="s">
        <v>3</v>
      </c>
      <c r="H84" s="178" t="s">
        <v>5</v>
      </c>
      <c r="I84" s="178" t="s">
        <v>6</v>
      </c>
      <c r="J84" s="178" t="s">
        <v>189</v>
      </c>
      <c r="K84" s="179" t="s">
        <v>16</v>
      </c>
      <c r="L84" s="35"/>
      <c r="M84" s="180" t="s">
        <v>190</v>
      </c>
      <c r="N84" s="181"/>
      <c r="O84" s="181"/>
      <c r="P84" s="178" t="s">
        <v>3</v>
      </c>
      <c r="Q84" s="178" t="s">
        <v>5</v>
      </c>
      <c r="R84" s="178" t="s">
        <v>6</v>
      </c>
      <c r="S84" s="178" t="s">
        <v>189</v>
      </c>
      <c r="T84" s="181"/>
      <c r="U84" s="179" t="s">
        <v>16</v>
      </c>
      <c r="V84" s="35"/>
      <c r="W84" s="180" t="s">
        <v>227</v>
      </c>
      <c r="X84" s="181"/>
      <c r="Y84" s="181"/>
      <c r="Z84" s="181"/>
      <c r="AA84" s="181"/>
      <c r="AB84" s="181"/>
      <c r="AC84" s="181"/>
      <c r="AD84" s="181"/>
      <c r="AE84" s="181"/>
      <c r="AF84" s="211"/>
      <c r="AG84" s="211"/>
      <c r="AH84" s="212"/>
      <c r="AI84" s="183" t="s">
        <v>396</v>
      </c>
      <c r="AJ84" s="184"/>
      <c r="AK84" s="184"/>
      <c r="AL84" s="235" t="s">
        <v>3</v>
      </c>
      <c r="AM84" s="235" t="s">
        <v>5</v>
      </c>
      <c r="AN84" s="235" t="s">
        <v>6</v>
      </c>
      <c r="AO84" s="181"/>
      <c r="AP84" s="178" t="s">
        <v>397</v>
      </c>
      <c r="AQ84" s="185"/>
      <c r="AR84" s="24"/>
      <c r="AS84" s="24"/>
    </row>
    <row r="85" spans="1:45" ht="15" customHeight="1" x14ac:dyDescent="0.2">
      <c r="A85" s="2"/>
      <c r="B85" s="186">
        <v>1995</v>
      </c>
      <c r="C85" s="78" t="s">
        <v>60</v>
      </c>
      <c r="D85" s="187" t="s">
        <v>91</v>
      </c>
      <c r="E85" s="78"/>
      <c r="F85" s="78">
        <v>16</v>
      </c>
      <c r="G85" s="78"/>
      <c r="H85" s="188"/>
      <c r="I85" s="188"/>
      <c r="J85" s="188"/>
      <c r="K85" s="189"/>
      <c r="L85" s="38"/>
      <c r="M85" s="190" t="s">
        <v>242</v>
      </c>
      <c r="N85" s="78"/>
      <c r="O85" s="78">
        <v>20</v>
      </c>
      <c r="P85" s="196"/>
      <c r="Q85" s="196"/>
      <c r="R85" s="196"/>
      <c r="S85" s="196"/>
      <c r="T85" s="192"/>
      <c r="U85" s="189"/>
      <c r="V85" s="38"/>
      <c r="W85" s="198"/>
      <c r="X85" s="193"/>
      <c r="Y85" s="193"/>
      <c r="Z85" s="187"/>
      <c r="AA85" s="187"/>
      <c r="AB85" s="187"/>
      <c r="AC85" s="193"/>
      <c r="AD85" s="187"/>
      <c r="AE85" s="187"/>
      <c r="AF85" s="187"/>
      <c r="AG85" s="193"/>
      <c r="AH85" s="197"/>
      <c r="AI85" s="187" t="s">
        <v>411</v>
      </c>
      <c r="AJ85" s="187"/>
      <c r="AK85" s="187"/>
      <c r="AL85" s="194">
        <v>35</v>
      </c>
      <c r="AM85" s="194">
        <v>36</v>
      </c>
      <c r="AN85" s="194">
        <v>0</v>
      </c>
      <c r="AO85" s="187"/>
      <c r="AP85" s="236">
        <f>PRODUCT(AL85/AL94)</f>
        <v>0.60344827586206895</v>
      </c>
      <c r="AQ85" s="197"/>
      <c r="AR85" s="24"/>
      <c r="AS85" s="24"/>
    </row>
    <row r="86" spans="1:45" ht="15" customHeight="1" x14ac:dyDescent="0.2">
      <c r="A86" s="2"/>
      <c r="B86" s="186">
        <v>1996</v>
      </c>
      <c r="C86" s="78"/>
      <c r="D86" s="187"/>
      <c r="E86" s="78"/>
      <c r="F86" s="78">
        <v>17</v>
      </c>
      <c r="G86" s="78"/>
      <c r="H86" s="188"/>
      <c r="I86" s="188"/>
      <c r="J86" s="188"/>
      <c r="K86" s="189"/>
      <c r="L86" s="38"/>
      <c r="M86" s="190" t="s">
        <v>243</v>
      </c>
      <c r="N86" s="78"/>
      <c r="O86" s="78">
        <v>20</v>
      </c>
      <c r="P86" s="78"/>
      <c r="Q86" s="78"/>
      <c r="R86" s="78"/>
      <c r="S86" s="78"/>
      <c r="T86" s="192"/>
      <c r="U86" s="213"/>
      <c r="V86" s="38"/>
      <c r="W86" s="198"/>
      <c r="X86" s="193"/>
      <c r="Y86" s="193"/>
      <c r="Z86" s="187"/>
      <c r="AA86" s="187"/>
      <c r="AB86" s="187"/>
      <c r="AC86" s="193"/>
      <c r="AD86" s="187"/>
      <c r="AE86" s="187"/>
      <c r="AF86" s="187"/>
      <c r="AG86" s="193"/>
      <c r="AH86" s="197"/>
      <c r="AI86" s="187" t="s">
        <v>398</v>
      </c>
      <c r="AJ86" s="187"/>
      <c r="AK86" s="187"/>
      <c r="AL86" s="194"/>
      <c r="AM86" s="237">
        <f>PRODUCT(AM85/AL85)</f>
        <v>1.0285714285714285</v>
      </c>
      <c r="AN86" s="237">
        <f>PRODUCT(AN85/AL85)</f>
        <v>0</v>
      </c>
      <c r="AO86" s="187"/>
      <c r="AP86" s="187"/>
      <c r="AQ86" s="197"/>
      <c r="AR86" s="24"/>
      <c r="AS86" s="24"/>
    </row>
    <row r="87" spans="1:45" ht="15" customHeight="1" x14ac:dyDescent="0.2">
      <c r="A87" s="2"/>
      <c r="B87" s="186">
        <v>1997</v>
      </c>
      <c r="C87" s="78" t="s">
        <v>78</v>
      </c>
      <c r="D87" s="187" t="s">
        <v>91</v>
      </c>
      <c r="E87" s="78"/>
      <c r="F87" s="78">
        <v>18</v>
      </c>
      <c r="G87" s="78"/>
      <c r="H87" s="188"/>
      <c r="I87" s="188"/>
      <c r="J87" s="188"/>
      <c r="K87" s="189"/>
      <c r="L87" s="38"/>
      <c r="M87" s="190" t="s">
        <v>244</v>
      </c>
      <c r="N87" s="78"/>
      <c r="O87" s="78">
        <v>21</v>
      </c>
      <c r="P87" s="78" t="s">
        <v>321</v>
      </c>
      <c r="Q87" s="78"/>
      <c r="R87" s="78"/>
      <c r="S87" s="78"/>
      <c r="T87" s="192"/>
      <c r="U87" s="213"/>
      <c r="V87" s="38"/>
      <c r="W87" s="198"/>
      <c r="X87" s="193"/>
      <c r="Y87" s="193"/>
      <c r="Z87" s="187"/>
      <c r="AA87" s="187"/>
      <c r="AB87" s="187"/>
      <c r="AC87" s="193"/>
      <c r="AD87" s="187"/>
      <c r="AE87" s="187"/>
      <c r="AF87" s="187"/>
      <c r="AG87" s="193"/>
      <c r="AH87" s="197"/>
      <c r="AI87" s="187"/>
      <c r="AJ87" s="187"/>
      <c r="AK87" s="187"/>
      <c r="AL87" s="194"/>
      <c r="AM87" s="194"/>
      <c r="AN87" s="194"/>
      <c r="AO87" s="187"/>
      <c r="AP87" s="187"/>
      <c r="AQ87" s="197"/>
      <c r="AR87" s="24"/>
      <c r="AS87" s="24"/>
    </row>
    <row r="88" spans="1:45" ht="15" customHeight="1" x14ac:dyDescent="0.2">
      <c r="A88" s="2"/>
      <c r="B88" s="186">
        <v>1998</v>
      </c>
      <c r="C88" s="78"/>
      <c r="D88" s="187"/>
      <c r="E88" s="78"/>
      <c r="F88" s="78">
        <v>19</v>
      </c>
      <c r="G88" s="78"/>
      <c r="H88" s="188"/>
      <c r="I88" s="188"/>
      <c r="J88" s="188"/>
      <c r="K88" s="189"/>
      <c r="L88" s="38"/>
      <c r="M88" s="190" t="s">
        <v>245</v>
      </c>
      <c r="N88" s="78"/>
      <c r="O88" s="78"/>
      <c r="P88" s="78" t="s">
        <v>322</v>
      </c>
      <c r="Q88" s="78"/>
      <c r="R88" s="78"/>
      <c r="S88" s="78"/>
      <c r="T88" s="192"/>
      <c r="U88" s="213"/>
      <c r="V88" s="38"/>
      <c r="W88" s="198"/>
      <c r="X88" s="193"/>
      <c r="Y88" s="193"/>
      <c r="Z88" s="187"/>
      <c r="AA88" s="187"/>
      <c r="AB88" s="187"/>
      <c r="AC88" s="193"/>
      <c r="AD88" s="187"/>
      <c r="AE88" s="187"/>
      <c r="AF88" s="187"/>
      <c r="AG88" s="193"/>
      <c r="AH88" s="197"/>
      <c r="AI88" s="228" t="s">
        <v>412</v>
      </c>
      <c r="AJ88" s="187"/>
      <c r="AK88" s="187"/>
      <c r="AL88" s="194">
        <v>20</v>
      </c>
      <c r="AM88" s="194">
        <v>35</v>
      </c>
      <c r="AN88" s="194">
        <v>4</v>
      </c>
      <c r="AO88" s="187"/>
      <c r="AP88" s="236">
        <f>PRODUCT(AL88/AL94)</f>
        <v>0.34482758620689657</v>
      </c>
      <c r="AQ88" s="197"/>
      <c r="AR88" s="24"/>
      <c r="AS88" s="24"/>
    </row>
    <row r="89" spans="1:45" ht="15" customHeight="1" x14ac:dyDescent="0.2">
      <c r="A89" s="2"/>
      <c r="B89" s="186">
        <v>1999</v>
      </c>
      <c r="C89" s="78" t="s">
        <v>79</v>
      </c>
      <c r="D89" s="187" t="s">
        <v>91</v>
      </c>
      <c r="E89" s="78"/>
      <c r="F89" s="78">
        <v>20</v>
      </c>
      <c r="G89" s="78"/>
      <c r="H89" s="188"/>
      <c r="I89" s="188"/>
      <c r="J89" s="188"/>
      <c r="K89" s="189"/>
      <c r="L89" s="38"/>
      <c r="M89" s="190" t="s">
        <v>246</v>
      </c>
      <c r="N89" s="78"/>
      <c r="O89" s="78"/>
      <c r="P89" s="78" t="s">
        <v>293</v>
      </c>
      <c r="Q89" s="78"/>
      <c r="R89" s="78"/>
      <c r="S89" s="78"/>
      <c r="T89" s="192"/>
      <c r="U89" s="213"/>
      <c r="V89" s="38"/>
      <c r="W89" s="198"/>
      <c r="X89" s="193"/>
      <c r="Y89" s="193"/>
      <c r="Z89" s="187"/>
      <c r="AA89" s="187"/>
      <c r="AB89" s="187"/>
      <c r="AC89" s="193"/>
      <c r="AD89" s="187"/>
      <c r="AE89" s="187"/>
      <c r="AF89" s="187"/>
      <c r="AG89" s="193"/>
      <c r="AH89" s="197"/>
      <c r="AI89" s="187" t="s">
        <v>398</v>
      </c>
      <c r="AJ89" s="187"/>
      <c r="AK89" s="187"/>
      <c r="AL89" s="194"/>
      <c r="AM89" s="237">
        <f>PRODUCT(AM88/AL88)</f>
        <v>1.75</v>
      </c>
      <c r="AN89" s="237">
        <f>PRODUCT(AN88/AL88)</f>
        <v>0.2</v>
      </c>
      <c r="AO89" s="187"/>
      <c r="AP89" s="187"/>
      <c r="AQ89" s="197"/>
      <c r="AR89" s="24"/>
      <c r="AS89" s="24"/>
    </row>
    <row r="90" spans="1:45" ht="15" customHeight="1" x14ac:dyDescent="0.2">
      <c r="A90" s="2"/>
      <c r="B90" s="186">
        <v>2000</v>
      </c>
      <c r="C90" s="78" t="s">
        <v>65</v>
      </c>
      <c r="D90" s="187" t="s">
        <v>91</v>
      </c>
      <c r="E90" s="78"/>
      <c r="F90" s="78">
        <v>21</v>
      </c>
      <c r="G90" s="78">
        <v>11</v>
      </c>
      <c r="H90" s="188">
        <f>PRODUCT((V10+W10)/U10)</f>
        <v>2</v>
      </c>
      <c r="I90" s="188">
        <f>PRODUCT(X10/U10)</f>
        <v>0</v>
      </c>
      <c r="J90" s="188">
        <f>PRODUCT(V10+W10+X10)/U10</f>
        <v>2</v>
      </c>
      <c r="K90" s="189">
        <f>PRODUCT(Y10/U10)</f>
        <v>2.7272727272727271</v>
      </c>
      <c r="L90" s="38"/>
      <c r="M90" s="190" t="s">
        <v>247</v>
      </c>
      <c r="N90" s="78"/>
      <c r="O90" s="78"/>
      <c r="P90" s="78" t="s">
        <v>323</v>
      </c>
      <c r="Q90" s="188" t="s">
        <v>270</v>
      </c>
      <c r="R90" s="78"/>
      <c r="S90" s="78" t="s">
        <v>295</v>
      </c>
      <c r="T90" s="192"/>
      <c r="U90" s="213" t="s">
        <v>304</v>
      </c>
      <c r="V90" s="38"/>
      <c r="W90" s="198"/>
      <c r="X90" s="193"/>
      <c r="Y90" s="193"/>
      <c r="Z90" s="187"/>
      <c r="AA90" s="187"/>
      <c r="AB90" s="187"/>
      <c r="AC90" s="193"/>
      <c r="AD90" s="187"/>
      <c r="AE90" s="187"/>
      <c r="AF90" s="187"/>
      <c r="AG90" s="193"/>
      <c r="AH90" s="197"/>
      <c r="AI90" s="187"/>
      <c r="AJ90" s="187"/>
      <c r="AK90" s="187"/>
      <c r="AL90" s="194"/>
      <c r="AM90" s="194"/>
      <c r="AN90" s="194"/>
      <c r="AO90" s="187"/>
      <c r="AP90" s="187"/>
      <c r="AQ90" s="197"/>
      <c r="AR90" s="24"/>
      <c r="AS90" s="24"/>
    </row>
    <row r="91" spans="1:45" ht="15" customHeight="1" x14ac:dyDescent="0.2">
      <c r="A91" s="2"/>
      <c r="B91" s="186">
        <v>2001</v>
      </c>
      <c r="C91" s="78" t="s">
        <v>79</v>
      </c>
      <c r="D91" s="187" t="s">
        <v>91</v>
      </c>
      <c r="E91" s="78"/>
      <c r="F91" s="78">
        <v>22</v>
      </c>
      <c r="G91" s="78">
        <v>5</v>
      </c>
      <c r="H91" s="188">
        <f>PRODUCT((V11+W11)/U11)</f>
        <v>1.6</v>
      </c>
      <c r="I91" s="188">
        <f>PRODUCT(X11/U11)</f>
        <v>0</v>
      </c>
      <c r="J91" s="188">
        <f>PRODUCT(V11+W11+X11)/U11</f>
        <v>1.6</v>
      </c>
      <c r="K91" s="189">
        <f>PRODUCT(Y11/U11)</f>
        <v>2</v>
      </c>
      <c r="L91" s="38"/>
      <c r="M91" s="190" t="s">
        <v>248</v>
      </c>
      <c r="N91" s="78"/>
      <c r="O91" s="78"/>
      <c r="P91" s="78" t="s">
        <v>324</v>
      </c>
      <c r="Q91" s="188" t="s">
        <v>271</v>
      </c>
      <c r="R91" s="78"/>
      <c r="S91" s="78" t="s">
        <v>232</v>
      </c>
      <c r="T91" s="192"/>
      <c r="U91" s="213" t="s">
        <v>305</v>
      </c>
      <c r="V91" s="38"/>
      <c r="W91" s="198"/>
      <c r="X91" s="193"/>
      <c r="Y91" s="193"/>
      <c r="Z91" s="187"/>
      <c r="AA91" s="187"/>
      <c r="AB91" s="187"/>
      <c r="AC91" s="193"/>
      <c r="AD91" s="187"/>
      <c r="AE91" s="187"/>
      <c r="AF91" s="187"/>
      <c r="AG91" s="193"/>
      <c r="AH91" s="197"/>
      <c r="AI91" s="187" t="s">
        <v>414</v>
      </c>
      <c r="AJ91" s="187"/>
      <c r="AK91" s="187"/>
      <c r="AL91" s="194">
        <v>3</v>
      </c>
      <c r="AM91" s="194">
        <v>1</v>
      </c>
      <c r="AN91" s="194">
        <v>0</v>
      </c>
      <c r="AO91" s="187"/>
      <c r="AP91" s="236">
        <f>PRODUCT(AL91/AL94)</f>
        <v>5.1724137931034482E-2</v>
      </c>
      <c r="AQ91" s="197"/>
      <c r="AR91" s="24"/>
      <c r="AS91" s="24"/>
    </row>
    <row r="92" spans="1:45" ht="15" customHeight="1" x14ac:dyDescent="0.2">
      <c r="A92" s="2"/>
      <c r="B92" s="186">
        <v>2002</v>
      </c>
      <c r="C92" s="78" t="s">
        <v>63</v>
      </c>
      <c r="D92" s="187" t="s">
        <v>91</v>
      </c>
      <c r="E92" s="78"/>
      <c r="F92" s="78">
        <v>23</v>
      </c>
      <c r="G92" s="78"/>
      <c r="H92" s="188"/>
      <c r="I92" s="188"/>
      <c r="J92" s="188"/>
      <c r="K92" s="189"/>
      <c r="L92" s="38"/>
      <c r="M92" s="190" t="s">
        <v>249</v>
      </c>
      <c r="N92" s="78"/>
      <c r="O92" s="78"/>
      <c r="P92" s="78" t="s">
        <v>325</v>
      </c>
      <c r="Q92" s="188" t="s">
        <v>272</v>
      </c>
      <c r="R92" s="78"/>
      <c r="S92" s="78" t="s">
        <v>217</v>
      </c>
      <c r="T92" s="192"/>
      <c r="U92" s="213" t="s">
        <v>306</v>
      </c>
      <c r="V92" s="38"/>
      <c r="W92" s="198"/>
      <c r="X92" s="193"/>
      <c r="Y92" s="193"/>
      <c r="Z92" s="187"/>
      <c r="AA92" s="187"/>
      <c r="AB92" s="187"/>
      <c r="AC92" s="193"/>
      <c r="AD92" s="187"/>
      <c r="AE92" s="187"/>
      <c r="AF92" s="187"/>
      <c r="AG92" s="193"/>
      <c r="AH92" s="197"/>
      <c r="AI92" s="187" t="s">
        <v>398</v>
      </c>
      <c r="AJ92" s="187"/>
      <c r="AK92" s="187"/>
      <c r="AL92" s="194"/>
      <c r="AM92" s="237">
        <f>PRODUCT(AM91/AL91)</f>
        <v>0.33333333333333331</v>
      </c>
      <c r="AN92" s="237">
        <f>PRODUCT(AN91/AL91)</f>
        <v>0</v>
      </c>
      <c r="AO92" s="187"/>
      <c r="AP92" s="187"/>
      <c r="AQ92" s="197"/>
      <c r="AR92" s="24"/>
      <c r="AS92" s="24"/>
    </row>
    <row r="93" spans="1:45" ht="15" customHeight="1" x14ac:dyDescent="0.2">
      <c r="A93" s="2"/>
      <c r="B93" s="186">
        <v>2003</v>
      </c>
      <c r="C93" s="78" t="s">
        <v>85</v>
      </c>
      <c r="D93" s="187" t="s">
        <v>91</v>
      </c>
      <c r="E93" s="78"/>
      <c r="F93" s="78">
        <v>24</v>
      </c>
      <c r="G93" s="78">
        <v>5</v>
      </c>
      <c r="H93" s="188">
        <f>PRODUCT((V13+W13)/U13)</f>
        <v>0.2</v>
      </c>
      <c r="I93" s="188">
        <f>PRODUCT(X13/U13)</f>
        <v>0</v>
      </c>
      <c r="J93" s="188">
        <f>PRODUCT(V13+W13+X13)/U13</f>
        <v>0.2</v>
      </c>
      <c r="K93" s="203">
        <f>PRODUCT(Y13/U13)</f>
        <v>4.2</v>
      </c>
      <c r="L93" s="38"/>
      <c r="M93" s="190" t="s">
        <v>250</v>
      </c>
      <c r="N93" s="78"/>
      <c r="O93" s="78"/>
      <c r="P93" s="78" t="s">
        <v>212</v>
      </c>
      <c r="Q93" s="188" t="s">
        <v>273</v>
      </c>
      <c r="R93" s="78"/>
      <c r="S93" s="78" t="s">
        <v>296</v>
      </c>
      <c r="T93" s="192"/>
      <c r="U93" s="213" t="s">
        <v>307</v>
      </c>
      <c r="V93" s="38"/>
      <c r="W93" s="198"/>
      <c r="X93" s="193"/>
      <c r="Y93" s="193"/>
      <c r="Z93" s="187"/>
      <c r="AA93" s="187"/>
      <c r="AB93" s="187"/>
      <c r="AC93" s="193"/>
      <c r="AD93" s="187"/>
      <c r="AE93" s="187"/>
      <c r="AF93" s="187"/>
      <c r="AG93" s="193"/>
      <c r="AH93" s="197"/>
      <c r="AI93" s="187"/>
      <c r="AJ93" s="187"/>
      <c r="AK93" s="187"/>
      <c r="AL93" s="187"/>
      <c r="AM93" s="193"/>
      <c r="AN93" s="187"/>
      <c r="AO93" s="187"/>
      <c r="AP93" s="187"/>
      <c r="AQ93" s="197"/>
      <c r="AR93" s="24"/>
      <c r="AS93" s="24"/>
    </row>
    <row r="94" spans="1:45" ht="15" customHeight="1" x14ac:dyDescent="0.2">
      <c r="A94" s="2"/>
      <c r="B94" s="186">
        <v>2004</v>
      </c>
      <c r="C94" s="78" t="s">
        <v>79</v>
      </c>
      <c r="D94" s="187" t="s">
        <v>91</v>
      </c>
      <c r="E94" s="78"/>
      <c r="F94" s="78">
        <v>25</v>
      </c>
      <c r="G94" s="78">
        <v>7</v>
      </c>
      <c r="H94" s="188">
        <f>PRODUCT((V14+W14)/U14)</f>
        <v>0.2857142857142857</v>
      </c>
      <c r="I94" s="188">
        <f>PRODUCT(X14/U14)</f>
        <v>0</v>
      </c>
      <c r="J94" s="188">
        <f>PRODUCT(V14+W14+X14)/U14</f>
        <v>0.2857142857142857</v>
      </c>
      <c r="K94" s="189">
        <f>PRODUCT(Y14/U14)</f>
        <v>1.1428571428571428</v>
      </c>
      <c r="L94" s="38"/>
      <c r="M94" s="190" t="s">
        <v>251</v>
      </c>
      <c r="N94" s="78"/>
      <c r="O94" s="78"/>
      <c r="P94" s="78" t="s">
        <v>316</v>
      </c>
      <c r="Q94" s="188" t="s">
        <v>274</v>
      </c>
      <c r="R94" s="78"/>
      <c r="S94" s="78" t="s">
        <v>295</v>
      </c>
      <c r="T94" s="192"/>
      <c r="U94" s="213" t="s">
        <v>308</v>
      </c>
      <c r="V94" s="38"/>
      <c r="W94" s="198"/>
      <c r="X94" s="193"/>
      <c r="Y94" s="193"/>
      <c r="Z94" s="187"/>
      <c r="AA94" s="187"/>
      <c r="AB94" s="187"/>
      <c r="AC94" s="193"/>
      <c r="AD94" s="187"/>
      <c r="AE94" s="187"/>
      <c r="AF94" s="187"/>
      <c r="AG94" s="193"/>
      <c r="AH94" s="197"/>
      <c r="AI94" s="187" t="s">
        <v>7</v>
      </c>
      <c r="AJ94" s="187"/>
      <c r="AK94" s="187"/>
      <c r="AL94" s="187">
        <f>PRODUCT(AL85+AL88+AL91)</f>
        <v>58</v>
      </c>
      <c r="AM94" s="187">
        <f>PRODUCT(AM85+AM88+AM91)</f>
        <v>72</v>
      </c>
      <c r="AN94" s="187">
        <f>PRODUCT(AN85+AN88+AN91)</f>
        <v>4</v>
      </c>
      <c r="AO94" s="187"/>
      <c r="AP94" s="187"/>
      <c r="AQ94" s="197"/>
      <c r="AR94" s="24"/>
      <c r="AS94" s="24"/>
    </row>
    <row r="95" spans="1:45" ht="15" customHeight="1" x14ac:dyDescent="0.2">
      <c r="A95" s="2"/>
      <c r="B95" s="186">
        <v>2005</v>
      </c>
      <c r="C95" s="78" t="s">
        <v>56</v>
      </c>
      <c r="D95" s="187" t="s">
        <v>91</v>
      </c>
      <c r="E95" s="78"/>
      <c r="F95" s="78">
        <v>26</v>
      </c>
      <c r="G95" s="78">
        <v>7</v>
      </c>
      <c r="H95" s="188">
        <f>PRODUCT((V15+W15)/U15)</f>
        <v>0.42857142857142855</v>
      </c>
      <c r="I95" s="188">
        <f>PRODUCT(X15/U15)</f>
        <v>0</v>
      </c>
      <c r="J95" s="188">
        <f>PRODUCT(V15+W15+X15)/U15</f>
        <v>0.42857142857142855</v>
      </c>
      <c r="K95" s="189">
        <f>PRODUCT(Y15/U15)</f>
        <v>1.7142857142857142</v>
      </c>
      <c r="L95" s="38"/>
      <c r="M95" s="190" t="s">
        <v>252</v>
      </c>
      <c r="N95" s="78"/>
      <c r="O95" s="78"/>
      <c r="P95" s="78" t="s">
        <v>220</v>
      </c>
      <c r="Q95" s="188" t="s">
        <v>275</v>
      </c>
      <c r="R95" s="78"/>
      <c r="S95" s="78" t="s">
        <v>297</v>
      </c>
      <c r="T95" s="192"/>
      <c r="U95" s="213" t="s">
        <v>309</v>
      </c>
      <c r="V95" s="38"/>
      <c r="W95" s="217"/>
      <c r="X95" s="196"/>
      <c r="Y95" s="196"/>
      <c r="Z95" s="196"/>
      <c r="AA95" s="196"/>
      <c r="AB95" s="196"/>
      <c r="AC95" s="196"/>
      <c r="AD95" s="196"/>
      <c r="AE95" s="196"/>
      <c r="AF95" s="192"/>
      <c r="AG95" s="192"/>
      <c r="AH95" s="218"/>
      <c r="AI95" s="187" t="s">
        <v>398</v>
      </c>
      <c r="AJ95" s="187"/>
      <c r="AK95" s="187"/>
      <c r="AL95" s="187"/>
      <c r="AM95" s="237">
        <f>PRODUCT(AM94/AL94)</f>
        <v>1.2413793103448276</v>
      </c>
      <c r="AN95" s="237">
        <f>PRODUCT(AN94/AL94)</f>
        <v>6.8965517241379309E-2</v>
      </c>
      <c r="AO95" s="187"/>
      <c r="AP95" s="187"/>
      <c r="AQ95" s="197"/>
      <c r="AR95" s="24"/>
      <c r="AS95" s="24"/>
    </row>
    <row r="96" spans="1:45" ht="15" customHeight="1" x14ac:dyDescent="0.2">
      <c r="A96" s="2"/>
      <c r="B96" s="186">
        <v>2006</v>
      </c>
      <c r="C96" s="78" t="s">
        <v>65</v>
      </c>
      <c r="D96" s="187" t="s">
        <v>93</v>
      </c>
      <c r="E96" s="78"/>
      <c r="F96" s="78">
        <v>27</v>
      </c>
      <c r="G96" s="78">
        <v>13</v>
      </c>
      <c r="H96" s="188">
        <f>PRODUCT((V16+W16)/U16)</f>
        <v>1.5384615384615385</v>
      </c>
      <c r="I96" s="202">
        <f>PRODUCT(X16/U16)</f>
        <v>0.23076923076923078</v>
      </c>
      <c r="J96" s="188">
        <f>PRODUCT(V16+W16+X16)/U16</f>
        <v>1.7692307692307692</v>
      </c>
      <c r="K96" s="189">
        <f>PRODUCT(Y16/U16)</f>
        <v>2.8461538461538463</v>
      </c>
      <c r="L96" s="38"/>
      <c r="M96" s="190" t="s">
        <v>192</v>
      </c>
      <c r="N96" s="78"/>
      <c r="O96" s="78"/>
      <c r="P96" s="78" t="s">
        <v>224</v>
      </c>
      <c r="Q96" s="188" t="s">
        <v>276</v>
      </c>
      <c r="R96" s="78" t="s">
        <v>284</v>
      </c>
      <c r="S96" s="78" t="s">
        <v>241</v>
      </c>
      <c r="T96" s="192"/>
      <c r="U96" s="213" t="s">
        <v>310</v>
      </c>
      <c r="V96" s="38"/>
      <c r="W96" s="217"/>
      <c r="X96" s="196"/>
      <c r="Y96" s="196"/>
      <c r="Z96" s="196"/>
      <c r="AA96" s="196"/>
      <c r="AB96" s="196"/>
      <c r="AC96" s="196"/>
      <c r="AD96" s="196"/>
      <c r="AE96" s="196"/>
      <c r="AF96" s="192"/>
      <c r="AG96" s="192"/>
      <c r="AH96" s="218"/>
      <c r="AI96" s="187"/>
      <c r="AJ96" s="187"/>
      <c r="AK96" s="187"/>
      <c r="AL96" s="187"/>
      <c r="AM96" s="193"/>
      <c r="AN96" s="187"/>
      <c r="AO96" s="187"/>
      <c r="AP96" s="187"/>
      <c r="AQ96" s="197"/>
      <c r="AR96" s="24"/>
      <c r="AS96" s="24"/>
    </row>
    <row r="97" spans="1:45" ht="15" customHeight="1" x14ac:dyDescent="0.2">
      <c r="A97" s="2"/>
      <c r="B97" s="186">
        <v>2007</v>
      </c>
      <c r="C97" s="78" t="s">
        <v>78</v>
      </c>
      <c r="D97" s="187" t="s">
        <v>93</v>
      </c>
      <c r="E97" s="78"/>
      <c r="F97" s="78">
        <v>28</v>
      </c>
      <c r="G97" s="78">
        <v>7</v>
      </c>
      <c r="H97" s="202">
        <f>PRODUCT((V17+W17)/U17)</f>
        <v>2.1428571428571428</v>
      </c>
      <c r="I97" s="188">
        <f>PRODUCT(X17/U17)</f>
        <v>0.14285714285714285</v>
      </c>
      <c r="J97" s="202">
        <f>PRODUCT(V17+W17+X17)/U17</f>
        <v>2.2857142857142856</v>
      </c>
      <c r="K97" s="189">
        <f>PRODUCT(Y17/U17)</f>
        <v>3.1428571428571428</v>
      </c>
      <c r="L97" s="38"/>
      <c r="M97" s="190" t="s">
        <v>194</v>
      </c>
      <c r="N97" s="78"/>
      <c r="O97" s="78"/>
      <c r="P97" s="214" t="s">
        <v>326</v>
      </c>
      <c r="Q97" s="202" t="s">
        <v>159</v>
      </c>
      <c r="R97" s="214" t="s">
        <v>285</v>
      </c>
      <c r="S97" s="214" t="s">
        <v>298</v>
      </c>
      <c r="T97" s="215"/>
      <c r="U97" s="216" t="s">
        <v>311</v>
      </c>
      <c r="V97" s="38"/>
      <c r="W97" s="217"/>
      <c r="X97" s="196"/>
      <c r="Y97" s="196"/>
      <c r="Z97" s="196"/>
      <c r="AA97" s="196"/>
      <c r="AB97" s="196"/>
      <c r="AC97" s="196"/>
      <c r="AD97" s="196"/>
      <c r="AE97" s="196"/>
      <c r="AF97" s="192"/>
      <c r="AG97" s="192"/>
      <c r="AH97" s="218"/>
      <c r="AI97" s="187"/>
      <c r="AJ97" s="187"/>
      <c r="AK97" s="187"/>
      <c r="AL97" s="187"/>
      <c r="AM97" s="193"/>
      <c r="AN97" s="187"/>
      <c r="AO97" s="187"/>
      <c r="AP97" s="187"/>
      <c r="AQ97" s="197"/>
      <c r="AR97" s="24"/>
      <c r="AS97" s="24"/>
    </row>
    <row r="98" spans="1:45" ht="15" customHeight="1" x14ac:dyDescent="0.2">
      <c r="A98" s="2"/>
      <c r="B98" s="186">
        <v>2008</v>
      </c>
      <c r="C98" s="78" t="s">
        <v>78</v>
      </c>
      <c r="D98" s="187" t="s">
        <v>91</v>
      </c>
      <c r="E98" s="78"/>
      <c r="F98" s="78">
        <v>29</v>
      </c>
      <c r="G98" s="78"/>
      <c r="H98" s="188"/>
      <c r="I98" s="188"/>
      <c r="J98" s="188"/>
      <c r="K98" s="189"/>
      <c r="L98" s="38"/>
      <c r="M98" s="190" t="s">
        <v>196</v>
      </c>
      <c r="N98" s="78"/>
      <c r="O98" s="78"/>
      <c r="P98" s="78" t="s">
        <v>327</v>
      </c>
      <c r="Q98" s="188" t="s">
        <v>161</v>
      </c>
      <c r="R98" s="78" t="s">
        <v>286</v>
      </c>
      <c r="S98" s="78" t="s">
        <v>299</v>
      </c>
      <c r="T98" s="192"/>
      <c r="U98" s="213" t="s">
        <v>312</v>
      </c>
      <c r="V98" s="38"/>
      <c r="W98" s="217"/>
      <c r="X98" s="196"/>
      <c r="Y98" s="196"/>
      <c r="Z98" s="196"/>
      <c r="AA98" s="196"/>
      <c r="AB98" s="196"/>
      <c r="AC98" s="196"/>
      <c r="AD98" s="196"/>
      <c r="AE98" s="196"/>
      <c r="AF98" s="192"/>
      <c r="AG98" s="192"/>
      <c r="AH98" s="218"/>
      <c r="AI98" s="187"/>
      <c r="AJ98" s="187"/>
      <c r="AK98" s="187"/>
      <c r="AL98" s="187"/>
      <c r="AM98" s="193"/>
      <c r="AN98" s="187"/>
      <c r="AO98" s="187"/>
      <c r="AP98" s="187"/>
      <c r="AQ98" s="197"/>
      <c r="AR98" s="24"/>
      <c r="AS98" s="24"/>
    </row>
    <row r="99" spans="1:45" ht="15" customHeight="1" x14ac:dyDescent="0.2">
      <c r="A99" s="2"/>
      <c r="B99" s="186">
        <v>2009</v>
      </c>
      <c r="C99" s="78" t="s">
        <v>94</v>
      </c>
      <c r="D99" s="187" t="s">
        <v>93</v>
      </c>
      <c r="E99" s="78"/>
      <c r="F99" s="78">
        <v>30</v>
      </c>
      <c r="G99" s="78"/>
      <c r="H99" s="188"/>
      <c r="I99" s="188"/>
      <c r="J99" s="188"/>
      <c r="K99" s="189"/>
      <c r="L99" s="38"/>
      <c r="M99" s="190" t="s">
        <v>199</v>
      </c>
      <c r="N99" s="78"/>
      <c r="O99" s="78"/>
      <c r="P99" s="78" t="s">
        <v>221</v>
      </c>
      <c r="Q99" s="188" t="s">
        <v>277</v>
      </c>
      <c r="R99" s="78" t="s">
        <v>287</v>
      </c>
      <c r="S99" s="78" t="s">
        <v>300</v>
      </c>
      <c r="T99" s="192"/>
      <c r="U99" s="213" t="s">
        <v>313</v>
      </c>
      <c r="V99" s="38"/>
      <c r="W99" s="217"/>
      <c r="X99" s="196"/>
      <c r="Y99" s="196"/>
      <c r="Z99" s="196"/>
      <c r="AA99" s="196"/>
      <c r="AB99" s="196"/>
      <c r="AC99" s="196"/>
      <c r="AD99" s="196"/>
      <c r="AE99" s="196"/>
      <c r="AF99" s="192"/>
      <c r="AG99" s="192"/>
      <c r="AH99" s="218"/>
      <c r="AI99" s="187"/>
      <c r="AJ99" s="187"/>
      <c r="AK99" s="187"/>
      <c r="AL99" s="187"/>
      <c r="AM99" s="193"/>
      <c r="AN99" s="187"/>
      <c r="AO99" s="187"/>
      <c r="AP99" s="187"/>
      <c r="AQ99" s="197"/>
      <c r="AR99" s="24"/>
      <c r="AS99" s="24"/>
    </row>
    <row r="100" spans="1:45" ht="15" customHeight="1" x14ac:dyDescent="0.2">
      <c r="A100" s="2"/>
      <c r="B100" s="186">
        <v>2010</v>
      </c>
      <c r="C100" s="78" t="s">
        <v>94</v>
      </c>
      <c r="D100" s="187" t="s">
        <v>95</v>
      </c>
      <c r="E100" s="78"/>
      <c r="F100" s="78">
        <v>31</v>
      </c>
      <c r="G100" s="78"/>
      <c r="H100" s="188"/>
      <c r="I100" s="188"/>
      <c r="J100" s="188"/>
      <c r="K100" s="189"/>
      <c r="L100" s="38"/>
      <c r="M100" s="190" t="s">
        <v>201</v>
      </c>
      <c r="N100" s="78"/>
      <c r="O100" s="78"/>
      <c r="P100" s="78" t="s">
        <v>328</v>
      </c>
      <c r="Q100" s="188" t="s">
        <v>277</v>
      </c>
      <c r="R100" s="78" t="s">
        <v>288</v>
      </c>
      <c r="S100" s="78" t="s">
        <v>301</v>
      </c>
      <c r="T100" s="192"/>
      <c r="U100" s="213" t="s">
        <v>314</v>
      </c>
      <c r="V100" s="38"/>
      <c r="W100" s="217"/>
      <c r="X100" s="196"/>
      <c r="Y100" s="196"/>
      <c r="Z100" s="196"/>
      <c r="AA100" s="196"/>
      <c r="AB100" s="196"/>
      <c r="AC100" s="196"/>
      <c r="AD100" s="196"/>
      <c r="AE100" s="196"/>
      <c r="AF100" s="192"/>
      <c r="AG100" s="192"/>
      <c r="AH100" s="218"/>
      <c r="AI100" s="187"/>
      <c r="AJ100" s="187"/>
      <c r="AK100" s="187"/>
      <c r="AL100" s="187"/>
      <c r="AM100" s="193"/>
      <c r="AN100" s="187"/>
      <c r="AO100" s="187"/>
      <c r="AP100" s="187"/>
      <c r="AQ100" s="197"/>
      <c r="AR100" s="24"/>
      <c r="AS100" s="24"/>
    </row>
    <row r="101" spans="1:45" ht="15" customHeight="1" x14ac:dyDescent="0.2">
      <c r="A101" s="2"/>
      <c r="B101" s="186">
        <v>2011</v>
      </c>
      <c r="C101" s="78" t="s">
        <v>94</v>
      </c>
      <c r="D101" s="187" t="s">
        <v>95</v>
      </c>
      <c r="E101" s="78"/>
      <c r="F101" s="78">
        <v>32</v>
      </c>
      <c r="G101" s="78"/>
      <c r="H101" s="188"/>
      <c r="I101" s="188"/>
      <c r="J101" s="188"/>
      <c r="K101" s="189"/>
      <c r="L101" s="38"/>
      <c r="M101" s="190" t="s">
        <v>202</v>
      </c>
      <c r="N101" s="78"/>
      <c r="O101" s="78"/>
      <c r="P101" s="78" t="s">
        <v>239</v>
      </c>
      <c r="Q101" s="188" t="s">
        <v>276</v>
      </c>
      <c r="R101" s="78" t="s">
        <v>289</v>
      </c>
      <c r="S101" s="78" t="s">
        <v>270</v>
      </c>
      <c r="T101" s="192"/>
      <c r="U101" s="213" t="s">
        <v>315</v>
      </c>
      <c r="V101" s="38"/>
      <c r="W101" s="217"/>
      <c r="X101" s="196"/>
      <c r="Y101" s="196"/>
      <c r="Z101" s="196"/>
      <c r="AA101" s="196"/>
      <c r="AB101" s="196"/>
      <c r="AC101" s="196"/>
      <c r="AD101" s="196"/>
      <c r="AE101" s="196"/>
      <c r="AF101" s="192"/>
      <c r="AG101" s="192"/>
      <c r="AH101" s="218"/>
      <c r="AI101" s="187"/>
      <c r="AJ101" s="187"/>
      <c r="AK101" s="187"/>
      <c r="AL101" s="187"/>
      <c r="AM101" s="193"/>
      <c r="AN101" s="187"/>
      <c r="AO101" s="187"/>
      <c r="AP101" s="187"/>
      <c r="AQ101" s="197"/>
      <c r="AR101" s="24"/>
      <c r="AS101" s="24"/>
    </row>
    <row r="102" spans="1:45" ht="15" customHeight="1" x14ac:dyDescent="0.2">
      <c r="A102" s="2"/>
      <c r="B102" s="186">
        <v>2012</v>
      </c>
      <c r="C102" s="78"/>
      <c r="D102" s="187"/>
      <c r="E102" s="78"/>
      <c r="F102" s="78">
        <v>33</v>
      </c>
      <c r="G102" s="78"/>
      <c r="H102" s="188"/>
      <c r="I102" s="188"/>
      <c r="J102" s="188"/>
      <c r="K102" s="189"/>
      <c r="L102" s="38"/>
      <c r="M102" s="190" t="s">
        <v>203</v>
      </c>
      <c r="N102" s="78"/>
      <c r="O102" s="78"/>
      <c r="P102" s="78" t="s">
        <v>222</v>
      </c>
      <c r="Q102" s="188" t="s">
        <v>278</v>
      </c>
      <c r="R102" s="78" t="s">
        <v>290</v>
      </c>
      <c r="S102" s="78" t="s">
        <v>236</v>
      </c>
      <c r="T102" s="192"/>
      <c r="U102" s="213" t="s">
        <v>213</v>
      </c>
      <c r="V102" s="38"/>
      <c r="W102" s="217"/>
      <c r="X102" s="196"/>
      <c r="Y102" s="196"/>
      <c r="Z102" s="196"/>
      <c r="AA102" s="196"/>
      <c r="AB102" s="196"/>
      <c r="AC102" s="196"/>
      <c r="AD102" s="196"/>
      <c r="AE102" s="196"/>
      <c r="AF102" s="192"/>
      <c r="AG102" s="192"/>
      <c r="AH102" s="218"/>
      <c r="AI102" s="187"/>
      <c r="AJ102" s="187"/>
      <c r="AK102" s="187"/>
      <c r="AL102" s="187"/>
      <c r="AM102" s="193"/>
      <c r="AN102" s="187"/>
      <c r="AO102" s="187"/>
      <c r="AP102" s="187"/>
      <c r="AQ102" s="197"/>
      <c r="AR102" s="24"/>
      <c r="AS102" s="24"/>
    </row>
    <row r="103" spans="1:45" ht="15" customHeight="1" x14ac:dyDescent="0.2">
      <c r="A103" s="2"/>
      <c r="B103" s="186">
        <v>2013</v>
      </c>
      <c r="C103" s="78"/>
      <c r="D103" s="187"/>
      <c r="E103" s="78"/>
      <c r="F103" s="78">
        <v>34</v>
      </c>
      <c r="G103" s="78"/>
      <c r="H103" s="188"/>
      <c r="I103" s="188"/>
      <c r="J103" s="188"/>
      <c r="K103" s="189"/>
      <c r="L103" s="38"/>
      <c r="M103" s="190" t="s">
        <v>205</v>
      </c>
      <c r="N103" s="78"/>
      <c r="O103" s="78"/>
      <c r="P103" s="78" t="s">
        <v>225</v>
      </c>
      <c r="Q103" s="188" t="s">
        <v>279</v>
      </c>
      <c r="R103" s="78" t="s">
        <v>291</v>
      </c>
      <c r="S103" s="78" t="s">
        <v>241</v>
      </c>
      <c r="T103" s="192"/>
      <c r="U103" s="213" t="s">
        <v>316</v>
      </c>
      <c r="V103" s="38"/>
      <c r="W103" s="217"/>
      <c r="X103" s="196"/>
      <c r="Y103" s="196"/>
      <c r="Z103" s="196"/>
      <c r="AA103" s="196"/>
      <c r="AB103" s="196"/>
      <c r="AC103" s="196"/>
      <c r="AD103" s="196"/>
      <c r="AE103" s="196"/>
      <c r="AF103" s="192"/>
      <c r="AG103" s="192"/>
      <c r="AH103" s="218"/>
      <c r="AI103" s="187"/>
      <c r="AJ103" s="187"/>
      <c r="AK103" s="187"/>
      <c r="AL103" s="187"/>
      <c r="AM103" s="193"/>
      <c r="AN103" s="187"/>
      <c r="AO103" s="187"/>
      <c r="AP103" s="187"/>
      <c r="AQ103" s="197"/>
      <c r="AR103" s="24"/>
      <c r="AS103" s="24"/>
    </row>
    <row r="104" spans="1:45" ht="15" customHeight="1" x14ac:dyDescent="0.2">
      <c r="A104" s="2"/>
      <c r="B104" s="186">
        <v>2014</v>
      </c>
      <c r="C104" s="78" t="s">
        <v>78</v>
      </c>
      <c r="D104" s="187" t="s">
        <v>76</v>
      </c>
      <c r="E104" s="78"/>
      <c r="F104" s="78">
        <v>35</v>
      </c>
      <c r="G104" s="78">
        <v>3</v>
      </c>
      <c r="H104" s="188">
        <f>PRODUCT((V24+W24)/U24)</f>
        <v>0.33333333333333331</v>
      </c>
      <c r="I104" s="188">
        <f>PRODUCT(X24/U24)</f>
        <v>0</v>
      </c>
      <c r="J104" s="188">
        <f>PRODUCT(V24+W24+X24)/U24</f>
        <v>0.33333333333333331</v>
      </c>
      <c r="K104" s="189">
        <f>PRODUCT(Y24/U24)</f>
        <v>1</v>
      </c>
      <c r="L104" s="38"/>
      <c r="M104" s="190" t="s">
        <v>209</v>
      </c>
      <c r="N104" s="78"/>
      <c r="O104" s="78"/>
      <c r="P104" s="78" t="s">
        <v>240</v>
      </c>
      <c r="Q104" s="188" t="s">
        <v>280</v>
      </c>
      <c r="R104" s="78" t="s">
        <v>292</v>
      </c>
      <c r="S104" s="78" t="s">
        <v>241</v>
      </c>
      <c r="T104" s="192"/>
      <c r="U104" s="213" t="s">
        <v>317</v>
      </c>
      <c r="V104" s="38"/>
      <c r="W104" s="217"/>
      <c r="X104" s="196"/>
      <c r="Y104" s="196"/>
      <c r="Z104" s="196"/>
      <c r="AA104" s="196"/>
      <c r="AB104" s="196"/>
      <c r="AC104" s="196"/>
      <c r="AD104" s="196"/>
      <c r="AE104" s="196"/>
      <c r="AF104" s="192"/>
      <c r="AG104" s="192"/>
      <c r="AH104" s="218"/>
      <c r="AI104" s="187"/>
      <c r="AJ104" s="187"/>
      <c r="AK104" s="187"/>
      <c r="AL104" s="187"/>
      <c r="AM104" s="193"/>
      <c r="AN104" s="187"/>
      <c r="AO104" s="187"/>
      <c r="AP104" s="187"/>
      <c r="AQ104" s="197"/>
      <c r="AR104" s="24"/>
      <c r="AS104" s="24"/>
    </row>
    <row r="105" spans="1:45" ht="15" customHeight="1" x14ac:dyDescent="0.2">
      <c r="A105" s="2"/>
      <c r="B105" s="186">
        <v>2015</v>
      </c>
      <c r="C105" s="78"/>
      <c r="D105" s="187"/>
      <c r="E105" s="78"/>
      <c r="F105" s="78">
        <v>36</v>
      </c>
      <c r="G105" s="78"/>
      <c r="H105" s="188"/>
      <c r="I105" s="188"/>
      <c r="J105" s="188"/>
      <c r="K105" s="189"/>
      <c r="L105" s="38"/>
      <c r="M105" s="190" t="s">
        <v>211</v>
      </c>
      <c r="N105" s="78"/>
      <c r="O105" s="78"/>
      <c r="P105" s="78" t="s">
        <v>214</v>
      </c>
      <c r="Q105" s="188" t="s">
        <v>281</v>
      </c>
      <c r="R105" s="78" t="s">
        <v>228</v>
      </c>
      <c r="S105" s="78" t="s">
        <v>223</v>
      </c>
      <c r="T105" s="192"/>
      <c r="U105" s="213" t="s">
        <v>318</v>
      </c>
      <c r="V105" s="38"/>
      <c r="W105" s="217"/>
      <c r="X105" s="196"/>
      <c r="Y105" s="196"/>
      <c r="Z105" s="196"/>
      <c r="AA105" s="196"/>
      <c r="AB105" s="196"/>
      <c r="AC105" s="196"/>
      <c r="AD105" s="196"/>
      <c r="AE105" s="196"/>
      <c r="AF105" s="192"/>
      <c r="AG105" s="192"/>
      <c r="AH105" s="218"/>
      <c r="AI105" s="187"/>
      <c r="AJ105" s="187"/>
      <c r="AK105" s="187"/>
      <c r="AL105" s="187"/>
      <c r="AM105" s="193"/>
      <c r="AN105" s="187"/>
      <c r="AO105" s="187"/>
      <c r="AP105" s="187"/>
      <c r="AQ105" s="197"/>
      <c r="AR105" s="24"/>
      <c r="AS105" s="24"/>
    </row>
    <row r="106" spans="1:45" ht="15" customHeight="1" x14ac:dyDescent="0.2">
      <c r="A106" s="2"/>
      <c r="B106" s="186">
        <v>2016</v>
      </c>
      <c r="C106" s="78" t="s">
        <v>98</v>
      </c>
      <c r="D106" s="187" t="s">
        <v>96</v>
      </c>
      <c r="E106" s="78"/>
      <c r="F106" s="78">
        <v>37</v>
      </c>
      <c r="G106" s="78"/>
      <c r="H106" s="188"/>
      <c r="I106" s="188"/>
      <c r="J106" s="188"/>
      <c r="K106" s="189"/>
      <c r="L106" s="38"/>
      <c r="M106" s="190" t="s">
        <v>215</v>
      </c>
      <c r="N106" s="78"/>
      <c r="O106" s="78"/>
      <c r="P106" s="78" t="s">
        <v>329</v>
      </c>
      <c r="Q106" s="188" t="s">
        <v>282</v>
      </c>
      <c r="R106" s="78" t="s">
        <v>293</v>
      </c>
      <c r="S106" s="78" t="s">
        <v>302</v>
      </c>
      <c r="T106" s="192"/>
      <c r="U106" s="213" t="s">
        <v>319</v>
      </c>
      <c r="V106" s="38"/>
      <c r="W106" s="217"/>
      <c r="X106" s="196"/>
      <c r="Y106" s="196"/>
      <c r="Z106" s="196"/>
      <c r="AA106" s="196"/>
      <c r="AB106" s="196"/>
      <c r="AC106" s="196"/>
      <c r="AD106" s="196"/>
      <c r="AE106" s="196"/>
      <c r="AF106" s="192"/>
      <c r="AG106" s="192"/>
      <c r="AH106" s="218"/>
      <c r="AI106" s="187"/>
      <c r="AJ106" s="187"/>
      <c r="AK106" s="187"/>
      <c r="AL106" s="187"/>
      <c r="AM106" s="193"/>
      <c r="AN106" s="187"/>
      <c r="AO106" s="187"/>
      <c r="AP106" s="187"/>
      <c r="AQ106" s="197"/>
      <c r="AR106" s="24"/>
      <c r="AS106" s="24"/>
    </row>
    <row r="107" spans="1:45" ht="15" customHeight="1" x14ac:dyDescent="0.2">
      <c r="A107" s="2"/>
      <c r="B107" s="186">
        <v>2017</v>
      </c>
      <c r="C107" s="78" t="s">
        <v>150</v>
      </c>
      <c r="D107" s="187" t="s">
        <v>96</v>
      </c>
      <c r="E107" s="78"/>
      <c r="F107" s="78">
        <v>38</v>
      </c>
      <c r="G107" s="78"/>
      <c r="H107" s="188"/>
      <c r="I107" s="188"/>
      <c r="J107" s="188"/>
      <c r="K107" s="189"/>
      <c r="L107" s="38"/>
      <c r="M107" s="190" t="s">
        <v>219</v>
      </c>
      <c r="N107" s="78"/>
      <c r="O107" s="78"/>
      <c r="P107" s="78" t="s">
        <v>235</v>
      </c>
      <c r="Q107" s="188" t="s">
        <v>283</v>
      </c>
      <c r="R107" s="78" t="s">
        <v>294</v>
      </c>
      <c r="S107" s="78" t="s">
        <v>303</v>
      </c>
      <c r="T107" s="192"/>
      <c r="U107" s="213" t="s">
        <v>320</v>
      </c>
      <c r="V107" s="38"/>
      <c r="W107" s="217"/>
      <c r="X107" s="196"/>
      <c r="Y107" s="196"/>
      <c r="Z107" s="196"/>
      <c r="AA107" s="196"/>
      <c r="AB107" s="196"/>
      <c r="AC107" s="196"/>
      <c r="AD107" s="196"/>
      <c r="AE107" s="196"/>
      <c r="AF107" s="192"/>
      <c r="AG107" s="192"/>
      <c r="AH107" s="218"/>
      <c r="AI107" s="187"/>
      <c r="AJ107" s="187"/>
      <c r="AK107" s="187"/>
      <c r="AL107" s="187"/>
      <c r="AM107" s="193"/>
      <c r="AN107" s="187"/>
      <c r="AO107" s="187"/>
      <c r="AP107" s="187"/>
      <c r="AQ107" s="197"/>
      <c r="AR107" s="24"/>
      <c r="AS107" s="24"/>
    </row>
    <row r="108" spans="1:45" s="9" customFormat="1" ht="15" customHeight="1" x14ac:dyDescent="0.25">
      <c r="A108" s="23"/>
      <c r="B108" s="204"/>
      <c r="C108" s="205"/>
      <c r="D108" s="205"/>
      <c r="E108" s="205"/>
      <c r="F108" s="205"/>
      <c r="G108" s="205"/>
      <c r="H108" s="206"/>
      <c r="I108" s="206"/>
      <c r="J108" s="206"/>
      <c r="K108" s="207"/>
      <c r="L108" s="38"/>
      <c r="M108" s="204"/>
      <c r="N108" s="205"/>
      <c r="O108" s="205"/>
      <c r="P108" s="205"/>
      <c r="Q108" s="205"/>
      <c r="R108" s="205"/>
      <c r="S108" s="205"/>
      <c r="T108" s="205"/>
      <c r="U108" s="207"/>
      <c r="V108" s="38"/>
      <c r="W108" s="204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8"/>
      <c r="AI108" s="205"/>
      <c r="AJ108" s="205"/>
      <c r="AK108" s="205"/>
      <c r="AL108" s="205"/>
      <c r="AM108" s="205"/>
      <c r="AN108" s="205"/>
      <c r="AO108" s="205"/>
      <c r="AP108" s="205"/>
      <c r="AQ108" s="208"/>
      <c r="AR108" s="35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24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9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9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9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9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9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9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9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9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9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9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9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9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9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9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9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9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9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9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9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9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9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9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9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9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9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s="9" customFormat="1" ht="15" customHeight="1" x14ac:dyDescent="0.25">
      <c r="A204" s="23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24"/>
      <c r="P204" s="24"/>
      <c r="Q204" s="24"/>
      <c r="R204" s="24"/>
      <c r="S204" s="24"/>
      <c r="T204" s="24"/>
      <c r="U204" s="35"/>
      <c r="V204" s="38"/>
      <c r="W204" s="35"/>
      <c r="X204" s="35"/>
      <c r="Y204" s="24"/>
      <c r="Z204" s="24"/>
      <c r="AA204" s="24"/>
      <c r="AB204" s="24"/>
      <c r="AC204" s="24"/>
      <c r="AD204" s="24"/>
      <c r="AE204" s="24"/>
      <c r="AF204" s="24"/>
      <c r="AG204" s="24"/>
      <c r="AH204" s="57"/>
      <c r="AI204" s="35"/>
      <c r="AJ204" s="35"/>
      <c r="AK204" s="24"/>
      <c r="AL204" s="24"/>
      <c r="AM204" s="24"/>
      <c r="AN204" s="24"/>
      <c r="AO204" s="24"/>
      <c r="AP204" s="24"/>
      <c r="AQ204" s="24"/>
      <c r="AR204" s="3"/>
    </row>
    <row r="205" spans="1:44" s="9" customFormat="1" ht="15" customHeight="1" x14ac:dyDescent="0.25">
      <c r="A205" s="23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24"/>
      <c r="P205" s="24"/>
      <c r="Q205" s="24"/>
      <c r="R205" s="24"/>
      <c r="S205" s="24"/>
      <c r="T205" s="24"/>
      <c r="U205" s="35"/>
      <c r="V205" s="38"/>
      <c r="W205" s="35"/>
      <c r="X205" s="35"/>
      <c r="Y205" s="24"/>
      <c r="Z205" s="24"/>
      <c r="AA205" s="24"/>
      <c r="AB205" s="24"/>
      <c r="AC205" s="24"/>
      <c r="AD205" s="24"/>
      <c r="AE205" s="24"/>
      <c r="AF205" s="24"/>
      <c r="AG205" s="24"/>
      <c r="AH205" s="57"/>
      <c r="AI205" s="35"/>
      <c r="AJ205" s="35"/>
      <c r="AK205" s="24"/>
      <c r="AL205" s="24"/>
      <c r="AM205" s="24"/>
      <c r="AN205" s="24"/>
      <c r="AO205" s="24"/>
      <c r="AP205" s="24"/>
      <c r="AQ205" s="24"/>
      <c r="AR205" s="3"/>
    </row>
    <row r="206" spans="1:44" s="9" customFormat="1" ht="15" customHeight="1" x14ac:dyDescent="0.25">
      <c r="A206" s="23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24"/>
      <c r="P206" s="24"/>
      <c r="Q206" s="24"/>
      <c r="R206" s="24"/>
      <c r="S206" s="24"/>
      <c r="T206" s="24"/>
      <c r="U206" s="35"/>
      <c r="V206" s="38"/>
      <c r="W206" s="35"/>
      <c r="X206" s="35"/>
      <c r="Y206" s="24"/>
      <c r="Z206" s="24"/>
      <c r="AA206" s="24"/>
      <c r="AB206" s="24"/>
      <c r="AC206" s="24"/>
      <c r="AD206" s="24"/>
      <c r="AE206" s="24"/>
      <c r="AF206" s="24"/>
      <c r="AG206" s="24"/>
      <c r="AH206" s="57"/>
      <c r="AI206" s="35"/>
      <c r="AJ206" s="35"/>
      <c r="AK206" s="24"/>
      <c r="AL206" s="24"/>
      <c r="AM206" s="24"/>
      <c r="AN206" s="24"/>
      <c r="AO206" s="24"/>
      <c r="AP206" s="24"/>
      <c r="AQ206" s="24"/>
      <c r="AR206" s="3"/>
    </row>
    <row r="207" spans="1:44" s="9" customFormat="1" ht="15" customHeight="1" x14ac:dyDescent="0.25">
      <c r="A207" s="23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24"/>
      <c r="P207" s="24"/>
      <c r="Q207" s="24"/>
      <c r="R207" s="24"/>
      <c r="S207" s="24"/>
      <c r="T207" s="24"/>
      <c r="U207" s="35"/>
      <c r="V207" s="38"/>
      <c r="W207" s="35"/>
      <c r="X207" s="35"/>
      <c r="Y207" s="24"/>
      <c r="Z207" s="24"/>
      <c r="AA207" s="24"/>
      <c r="AB207" s="24"/>
      <c r="AC207" s="24"/>
      <c r="AD207" s="24"/>
      <c r="AE207" s="24"/>
      <c r="AF207" s="24"/>
      <c r="AG207" s="24"/>
      <c r="AH207" s="57"/>
      <c r="AI207" s="35"/>
      <c r="AJ207" s="35"/>
      <c r="AK207" s="24"/>
      <c r="AL207" s="24"/>
      <c r="AM207" s="24"/>
      <c r="AN207" s="24"/>
      <c r="AO207" s="24"/>
      <c r="AP207" s="24"/>
      <c r="AQ207" s="24"/>
      <c r="AR207" s="3"/>
    </row>
    <row r="208" spans="1:44" s="9" customFormat="1" ht="15" customHeight="1" x14ac:dyDescent="0.25">
      <c r="A208" s="23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24"/>
      <c r="P208" s="24"/>
      <c r="Q208" s="24"/>
      <c r="R208" s="24"/>
      <c r="S208" s="24"/>
      <c r="T208" s="24"/>
      <c r="U208" s="35"/>
      <c r="V208" s="38"/>
      <c r="W208" s="35"/>
      <c r="X208" s="35"/>
      <c r="Y208" s="24"/>
      <c r="Z208" s="24"/>
      <c r="AA208" s="24"/>
      <c r="AB208" s="24"/>
      <c r="AC208" s="24"/>
      <c r="AD208" s="24"/>
      <c r="AE208" s="24"/>
      <c r="AF208" s="24"/>
      <c r="AG208" s="24"/>
      <c r="AH208" s="57"/>
      <c r="AI208" s="35"/>
      <c r="AJ208" s="35"/>
      <c r="AK208" s="24"/>
      <c r="AL208" s="24"/>
      <c r="AM208" s="24"/>
      <c r="AN208" s="24"/>
      <c r="AO208" s="24"/>
      <c r="AP208" s="24"/>
      <c r="AQ208" s="24"/>
      <c r="AR208" s="3"/>
    </row>
    <row r="209" spans="1:44" s="9" customFormat="1" ht="15" customHeight="1" x14ac:dyDescent="0.25">
      <c r="A209" s="23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24"/>
      <c r="P209" s="24"/>
      <c r="Q209" s="24"/>
      <c r="R209" s="24"/>
      <c r="S209" s="24"/>
      <c r="T209" s="24"/>
      <c r="U209" s="35"/>
      <c r="V209" s="38"/>
      <c r="W209" s="35"/>
      <c r="X209" s="35"/>
      <c r="Y209" s="24"/>
      <c r="Z209" s="24"/>
      <c r="AA209" s="24"/>
      <c r="AB209" s="24"/>
      <c r="AC209" s="24"/>
      <c r="AD209" s="24"/>
      <c r="AE209" s="24"/>
      <c r="AF209" s="24"/>
      <c r="AG209" s="24"/>
      <c r="AH209" s="57"/>
      <c r="AI209" s="35"/>
      <c r="AJ209" s="35"/>
      <c r="AK209" s="24"/>
      <c r="AL209" s="24"/>
      <c r="AM209" s="24"/>
      <c r="AN209" s="24"/>
      <c r="AO209" s="24"/>
      <c r="AP209" s="24"/>
      <c r="AQ209" s="24"/>
      <c r="AR209" s="3"/>
    </row>
    <row r="210" spans="1:44" s="9" customFormat="1" ht="15" customHeight="1" x14ac:dyDescent="0.25">
      <c r="A210" s="23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24"/>
      <c r="P210" s="24"/>
      <c r="Q210" s="24"/>
      <c r="R210" s="24"/>
      <c r="S210" s="24"/>
      <c r="T210" s="24"/>
      <c r="U210" s="35"/>
      <c r="V210" s="38"/>
      <c r="W210" s="35"/>
      <c r="X210" s="35"/>
      <c r="Y210" s="24"/>
      <c r="Z210" s="24"/>
      <c r="AA210" s="24"/>
      <c r="AB210" s="24"/>
      <c r="AC210" s="24"/>
      <c r="AD210" s="24"/>
      <c r="AE210" s="24"/>
      <c r="AF210" s="24"/>
      <c r="AG210" s="24"/>
      <c r="AH210" s="57"/>
      <c r="AI210" s="35"/>
      <c r="AJ210" s="35"/>
      <c r="AK210" s="24"/>
      <c r="AL210" s="24"/>
      <c r="AM210" s="24"/>
      <c r="AN210" s="24"/>
      <c r="AO210" s="24"/>
      <c r="AP210" s="24"/>
      <c r="AQ210" s="24"/>
      <c r="AR210" s="3"/>
    </row>
    <row r="211" spans="1:44" s="9" customFormat="1" ht="15" customHeight="1" x14ac:dyDescent="0.25">
      <c r="A211" s="23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24"/>
      <c r="P211" s="24"/>
      <c r="Q211" s="24"/>
      <c r="R211" s="24"/>
      <c r="S211" s="24"/>
      <c r="T211" s="24"/>
      <c r="U211" s="35"/>
      <c r="V211" s="38"/>
      <c r="W211" s="35"/>
      <c r="X211" s="35"/>
      <c r="Y211" s="24"/>
      <c r="Z211" s="24"/>
      <c r="AA211" s="24"/>
      <c r="AB211" s="24"/>
      <c r="AC211" s="24"/>
      <c r="AD211" s="24"/>
      <c r="AE211" s="24"/>
      <c r="AF211" s="24"/>
      <c r="AG211" s="24"/>
      <c r="AH211" s="57"/>
      <c r="AI211" s="35"/>
      <c r="AJ211" s="35"/>
      <c r="AK211" s="24"/>
      <c r="AL211" s="24"/>
      <c r="AM211" s="24"/>
      <c r="AN211" s="24"/>
      <c r="AO211" s="24"/>
      <c r="AP211" s="24"/>
      <c r="AQ211" s="24"/>
      <c r="AR211" s="3"/>
    </row>
    <row r="212" spans="1:44" s="9" customFormat="1" ht="15" customHeight="1" x14ac:dyDescent="0.25">
      <c r="A212" s="23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24"/>
      <c r="P212" s="24"/>
      <c r="Q212" s="24"/>
      <c r="R212" s="24"/>
      <c r="S212" s="24"/>
      <c r="T212" s="24"/>
      <c r="U212" s="35"/>
      <c r="V212" s="38"/>
      <c r="W212" s="35"/>
      <c r="X212" s="35"/>
      <c r="Y212" s="24"/>
      <c r="Z212" s="24"/>
      <c r="AA212" s="24"/>
      <c r="AB212" s="24"/>
      <c r="AC212" s="24"/>
      <c r="AD212" s="24"/>
      <c r="AE212" s="24"/>
      <c r="AF212" s="24"/>
      <c r="AG212" s="24"/>
      <c r="AH212" s="57"/>
      <c r="AI212" s="35"/>
      <c r="AJ212" s="35"/>
      <c r="AK212" s="24"/>
      <c r="AL212" s="24"/>
      <c r="AM212" s="24"/>
      <c r="AN212" s="24"/>
      <c r="AO212" s="24"/>
      <c r="AP212" s="24"/>
      <c r="AQ212" s="24"/>
      <c r="AR212" s="3"/>
    </row>
    <row r="213" spans="1:44" s="9" customFormat="1" ht="15" customHeight="1" x14ac:dyDescent="0.25">
      <c r="A213" s="23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24"/>
      <c r="P213" s="24"/>
      <c r="Q213" s="24"/>
      <c r="R213" s="24"/>
      <c r="S213" s="24"/>
      <c r="T213" s="24"/>
      <c r="U213" s="35"/>
      <c r="V213" s="38"/>
      <c r="W213" s="35"/>
      <c r="X213" s="35"/>
      <c r="Y213" s="24"/>
      <c r="Z213" s="24"/>
      <c r="AA213" s="24"/>
      <c r="AB213" s="24"/>
      <c r="AC213" s="24"/>
      <c r="AD213" s="24"/>
      <c r="AE213" s="24"/>
      <c r="AF213" s="24"/>
      <c r="AG213" s="24"/>
      <c r="AH213" s="57"/>
      <c r="AI213" s="35"/>
      <c r="AJ213" s="35"/>
      <c r="AK213" s="24"/>
      <c r="AL213" s="24"/>
      <c r="AM213" s="24"/>
      <c r="AN213" s="24"/>
      <c r="AO213" s="24"/>
      <c r="AP213" s="24"/>
      <c r="AQ213" s="24"/>
      <c r="AR213" s="3"/>
    </row>
    <row r="214" spans="1:44" s="9" customFormat="1" ht="15" customHeight="1" x14ac:dyDescent="0.25">
      <c r="A214" s="23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24"/>
      <c r="P214" s="24"/>
      <c r="Q214" s="24"/>
      <c r="R214" s="24"/>
      <c r="S214" s="24"/>
      <c r="T214" s="24"/>
      <c r="U214" s="35"/>
      <c r="V214" s="38"/>
      <c r="W214" s="35"/>
      <c r="X214" s="35"/>
      <c r="Y214" s="24"/>
      <c r="Z214" s="24"/>
      <c r="AA214" s="24"/>
      <c r="AB214" s="24"/>
      <c r="AC214" s="24"/>
      <c r="AD214" s="24"/>
      <c r="AE214" s="24"/>
      <c r="AF214" s="24"/>
      <c r="AG214" s="24"/>
      <c r="AH214" s="57"/>
      <c r="AI214" s="35"/>
      <c r="AJ214" s="35"/>
      <c r="AK214" s="24"/>
      <c r="AL214" s="24"/>
      <c r="AM214" s="24"/>
      <c r="AN214" s="24"/>
      <c r="AO214" s="24"/>
      <c r="AP214" s="24"/>
      <c r="AQ214" s="24"/>
      <c r="AR214" s="3"/>
    </row>
    <row r="215" spans="1:44" s="9" customFormat="1" ht="15" customHeight="1" x14ac:dyDescent="0.25">
      <c r="A215" s="23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4"/>
      <c r="P215" s="24"/>
      <c r="Q215" s="24"/>
      <c r="R215" s="24"/>
      <c r="S215" s="24"/>
      <c r="T215" s="24"/>
      <c r="U215" s="35"/>
      <c r="V215" s="38"/>
      <c r="W215" s="35"/>
      <c r="X215" s="35"/>
      <c r="Y215" s="24"/>
      <c r="Z215" s="24"/>
      <c r="AA215" s="24"/>
      <c r="AB215" s="24"/>
      <c r="AC215" s="24"/>
      <c r="AD215" s="24"/>
      <c r="AE215" s="24"/>
      <c r="AF215" s="24"/>
      <c r="AG215" s="24"/>
      <c r="AH215" s="57"/>
      <c r="AI215" s="35"/>
      <c r="AJ215" s="35"/>
      <c r="AK215" s="24"/>
      <c r="AL215" s="24"/>
      <c r="AM215" s="24"/>
      <c r="AN215" s="24"/>
      <c r="AO215" s="24"/>
      <c r="AP215" s="24"/>
      <c r="AQ215" s="24"/>
      <c r="AR215" s="3"/>
    </row>
    <row r="216" spans="1:44" s="9" customFormat="1" ht="15" customHeight="1" x14ac:dyDescent="0.25">
      <c r="A216" s="23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24"/>
      <c r="P216" s="24"/>
      <c r="Q216" s="24"/>
      <c r="R216" s="24"/>
      <c r="S216" s="24"/>
      <c r="T216" s="24"/>
      <c r="U216" s="35"/>
      <c r="V216" s="38"/>
      <c r="W216" s="35"/>
      <c r="X216" s="35"/>
      <c r="Y216" s="24"/>
      <c r="Z216" s="24"/>
      <c r="AA216" s="24"/>
      <c r="AB216" s="24"/>
      <c r="AC216" s="24"/>
      <c r="AD216" s="24"/>
      <c r="AE216" s="24"/>
      <c r="AF216" s="24"/>
      <c r="AG216" s="24"/>
      <c r="AH216" s="57"/>
      <c r="AI216" s="35"/>
      <c r="AJ216" s="35"/>
      <c r="AK216" s="24"/>
      <c r="AL216" s="24"/>
      <c r="AM216" s="24"/>
      <c r="AN216" s="24"/>
      <c r="AO216" s="24"/>
      <c r="AP216" s="24"/>
      <c r="AQ216" s="24"/>
      <c r="AR216" s="3"/>
    </row>
    <row r="217" spans="1:44" s="9" customFormat="1" ht="15" customHeight="1" x14ac:dyDescent="0.25">
      <c r="A217" s="23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24"/>
      <c r="P217" s="24"/>
      <c r="Q217" s="24"/>
      <c r="R217" s="24"/>
      <c r="S217" s="24"/>
      <c r="T217" s="24"/>
      <c r="U217" s="35"/>
      <c r="V217" s="38"/>
      <c r="W217" s="35"/>
      <c r="X217" s="35"/>
      <c r="Y217" s="24"/>
      <c r="Z217" s="24"/>
      <c r="AA217" s="24"/>
      <c r="AB217" s="24"/>
      <c r="AC217" s="24"/>
      <c r="AD217" s="24"/>
      <c r="AE217" s="24"/>
      <c r="AF217" s="24"/>
      <c r="AG217" s="24"/>
      <c r="AH217" s="57"/>
      <c r="AI217" s="35"/>
      <c r="AJ217" s="35"/>
      <c r="AK217" s="24"/>
      <c r="AL217" s="24"/>
      <c r="AM217" s="24"/>
      <c r="AN217" s="24"/>
      <c r="AO217" s="24"/>
      <c r="AP217" s="24"/>
      <c r="AQ217" s="24"/>
      <c r="AR217" s="3"/>
    </row>
    <row r="218" spans="1:44" s="9" customFormat="1" ht="15" customHeight="1" x14ac:dyDescent="0.25">
      <c r="A218" s="23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24"/>
      <c r="P218" s="24"/>
      <c r="Q218" s="24"/>
      <c r="R218" s="24"/>
      <c r="S218" s="24"/>
      <c r="T218" s="24"/>
      <c r="U218" s="35"/>
      <c r="V218" s="38"/>
      <c r="W218" s="35"/>
      <c r="X218" s="35"/>
      <c r="Y218" s="24"/>
      <c r="Z218" s="24"/>
      <c r="AA218" s="24"/>
      <c r="AB218" s="24"/>
      <c r="AC218" s="24"/>
      <c r="AD218" s="24"/>
      <c r="AE218" s="24"/>
      <c r="AF218" s="24"/>
      <c r="AG218" s="24"/>
      <c r="AH218" s="57"/>
      <c r="AI218" s="35"/>
      <c r="AJ218" s="35"/>
      <c r="AK218" s="24"/>
      <c r="AL218" s="24"/>
      <c r="AM218" s="24"/>
      <c r="AN218" s="24"/>
      <c r="AO218" s="24"/>
      <c r="AP218" s="24"/>
      <c r="AQ218" s="24"/>
      <c r="AR218" s="3"/>
    </row>
    <row r="219" spans="1:44" s="9" customFormat="1" ht="15" customHeight="1" x14ac:dyDescent="0.25">
      <c r="A219" s="23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24"/>
      <c r="P219" s="24"/>
      <c r="Q219" s="24"/>
      <c r="R219" s="24"/>
      <c r="S219" s="24"/>
      <c r="T219" s="24"/>
      <c r="U219" s="35"/>
      <c r="V219" s="38"/>
      <c r="W219" s="35"/>
      <c r="X219" s="35"/>
      <c r="Y219" s="24"/>
      <c r="Z219" s="24"/>
      <c r="AA219" s="24"/>
      <c r="AB219" s="24"/>
      <c r="AC219" s="24"/>
      <c r="AD219" s="24"/>
      <c r="AE219" s="24"/>
      <c r="AF219" s="24"/>
      <c r="AG219" s="24"/>
      <c r="AH219" s="57"/>
      <c r="AI219" s="35"/>
      <c r="AJ219" s="35"/>
      <c r="AK219" s="24"/>
      <c r="AL219" s="24"/>
      <c r="AM219" s="24"/>
      <c r="AN219" s="24"/>
      <c r="AO219" s="24"/>
      <c r="AP219" s="24"/>
      <c r="AQ219" s="24"/>
      <c r="AR219" s="3"/>
    </row>
    <row r="220" spans="1:44" s="9" customFormat="1" ht="15" customHeight="1" x14ac:dyDescent="0.25">
      <c r="A220" s="23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24"/>
      <c r="P220" s="24"/>
      <c r="Q220" s="24"/>
      <c r="R220" s="24"/>
      <c r="S220" s="24"/>
      <c r="T220" s="24"/>
      <c r="U220" s="35"/>
      <c r="V220" s="38"/>
      <c r="W220" s="35"/>
      <c r="X220" s="35"/>
      <c r="Y220" s="24"/>
      <c r="Z220" s="24"/>
      <c r="AA220" s="24"/>
      <c r="AB220" s="24"/>
      <c r="AC220" s="24"/>
      <c r="AD220" s="24"/>
      <c r="AE220" s="24"/>
      <c r="AF220" s="24"/>
      <c r="AG220" s="24"/>
      <c r="AH220" s="57"/>
      <c r="AI220" s="35"/>
      <c r="AJ220" s="35"/>
      <c r="AK220" s="24"/>
      <c r="AL220" s="24"/>
      <c r="AM220" s="24"/>
      <c r="AN220" s="24"/>
      <c r="AO220" s="24"/>
      <c r="AP220" s="24"/>
      <c r="AQ220" s="24"/>
      <c r="AR220" s="3"/>
    </row>
    <row r="221" spans="1:44" s="9" customFormat="1" ht="15" customHeight="1" x14ac:dyDescent="0.25">
      <c r="A221" s="23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24"/>
      <c r="P221" s="24"/>
      <c r="Q221" s="24"/>
      <c r="R221" s="24"/>
      <c r="S221" s="24"/>
      <c r="T221" s="24"/>
      <c r="U221" s="35"/>
      <c r="V221" s="38"/>
      <c r="W221" s="35"/>
      <c r="X221" s="35"/>
      <c r="Y221" s="24"/>
      <c r="Z221" s="24"/>
      <c r="AA221" s="24"/>
      <c r="AB221" s="24"/>
      <c r="AC221" s="24"/>
      <c r="AD221" s="24"/>
      <c r="AE221" s="24"/>
      <c r="AF221" s="24"/>
      <c r="AG221" s="24"/>
      <c r="AH221" s="57"/>
      <c r="AI221" s="35"/>
      <c r="AJ221" s="35"/>
      <c r="AK221" s="24"/>
      <c r="AL221" s="24"/>
      <c r="AM221" s="24"/>
      <c r="AN221" s="24"/>
      <c r="AO221" s="24"/>
      <c r="AP221" s="24"/>
      <c r="AQ221" s="24"/>
      <c r="AR221" s="3"/>
    </row>
    <row r="222" spans="1:44" s="9" customFormat="1" ht="15" customHeight="1" x14ac:dyDescent="0.25">
      <c r="A222" s="23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24"/>
      <c r="P222" s="24"/>
      <c r="Q222" s="24"/>
      <c r="R222" s="24"/>
      <c r="S222" s="24"/>
      <c r="T222" s="24"/>
      <c r="U222" s="35"/>
      <c r="V222" s="38"/>
      <c r="W222" s="35"/>
      <c r="X222" s="35"/>
      <c r="Y222" s="24"/>
      <c r="Z222" s="24"/>
      <c r="AA222" s="24"/>
      <c r="AB222" s="24"/>
      <c r="AC222" s="24"/>
      <c r="AD222" s="24"/>
      <c r="AE222" s="24"/>
      <c r="AF222" s="24"/>
      <c r="AG222" s="24"/>
      <c r="AH222" s="57"/>
      <c r="AI222" s="35"/>
      <c r="AJ222" s="35"/>
      <c r="AK222" s="24"/>
      <c r="AL222" s="24"/>
      <c r="AM222" s="24"/>
      <c r="AN222" s="24"/>
      <c r="AO222" s="24"/>
      <c r="AP222" s="24"/>
      <c r="AQ222" s="24"/>
      <c r="AR222" s="3"/>
    </row>
    <row r="223" spans="1:44" s="9" customFormat="1" ht="15" customHeight="1" x14ac:dyDescent="0.25">
      <c r="A223" s="23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24"/>
      <c r="P223" s="24"/>
      <c r="Q223" s="24"/>
      <c r="R223" s="24"/>
      <c r="S223" s="24"/>
      <c r="T223" s="24"/>
      <c r="U223" s="35"/>
      <c r="V223" s="38"/>
      <c r="W223" s="35"/>
      <c r="X223" s="35"/>
      <c r="Y223" s="24"/>
      <c r="Z223" s="24"/>
      <c r="AA223" s="24"/>
      <c r="AB223" s="24"/>
      <c r="AC223" s="24"/>
      <c r="AD223" s="24"/>
      <c r="AE223" s="24"/>
      <c r="AF223" s="24"/>
      <c r="AG223" s="24"/>
      <c r="AH223" s="57"/>
      <c r="AI223" s="35"/>
      <c r="AJ223" s="35"/>
      <c r="AK223" s="24"/>
      <c r="AL223" s="24"/>
      <c r="AM223" s="24"/>
      <c r="AN223" s="24"/>
      <c r="AO223" s="24"/>
      <c r="AP223" s="24"/>
      <c r="AQ223" s="24"/>
      <c r="AR223" s="3"/>
    </row>
    <row r="224" spans="1:44" s="9" customFormat="1" ht="15" customHeight="1" x14ac:dyDescent="0.25">
      <c r="A224" s="23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24"/>
      <c r="P224" s="24"/>
      <c r="Q224" s="24"/>
      <c r="R224" s="24"/>
      <c r="S224" s="24"/>
      <c r="T224" s="24"/>
      <c r="U224" s="35"/>
      <c r="V224" s="38"/>
      <c r="W224" s="35"/>
      <c r="X224" s="35"/>
      <c r="Y224" s="24"/>
      <c r="Z224" s="24"/>
      <c r="AA224" s="24"/>
      <c r="AB224" s="24"/>
      <c r="AC224" s="24"/>
      <c r="AD224" s="24"/>
      <c r="AE224" s="24"/>
      <c r="AF224" s="24"/>
      <c r="AG224" s="24"/>
      <c r="AH224" s="57"/>
      <c r="AI224" s="35"/>
      <c r="AJ224" s="35"/>
      <c r="AK224" s="24"/>
      <c r="AL224" s="24"/>
      <c r="AM224" s="24"/>
      <c r="AN224" s="24"/>
      <c r="AO224" s="24"/>
      <c r="AP224" s="24"/>
      <c r="AQ224" s="24"/>
      <c r="AR224" s="3"/>
    </row>
    <row r="225" spans="1:44" s="9" customFormat="1" ht="15" customHeight="1" x14ac:dyDescent="0.25">
      <c r="A225" s="23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24"/>
      <c r="P225" s="24"/>
      <c r="Q225" s="24"/>
      <c r="R225" s="24"/>
      <c r="S225" s="24"/>
      <c r="T225" s="24"/>
      <c r="U225" s="35"/>
      <c r="V225" s="38"/>
      <c r="W225" s="35"/>
      <c r="X225" s="35"/>
      <c r="Y225" s="24"/>
      <c r="Z225" s="24"/>
      <c r="AA225" s="24"/>
      <c r="AB225" s="24"/>
      <c r="AC225" s="24"/>
      <c r="AD225" s="24"/>
      <c r="AE225" s="24"/>
      <c r="AF225" s="24"/>
      <c r="AG225" s="24"/>
      <c r="AH225" s="57"/>
      <c r="AI225" s="35"/>
      <c r="AJ225" s="35"/>
      <c r="AK225" s="24"/>
      <c r="AL225" s="24"/>
      <c r="AM225" s="24"/>
      <c r="AN225" s="24"/>
      <c r="AO225" s="24"/>
      <c r="AP225" s="24"/>
      <c r="AQ225" s="24"/>
      <c r="AR225" s="3"/>
    </row>
    <row r="226" spans="1:44" s="9" customFormat="1" ht="15" customHeight="1" x14ac:dyDescent="0.25">
      <c r="A226" s="23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24"/>
      <c r="P226" s="24"/>
      <c r="Q226" s="24"/>
      <c r="R226" s="24"/>
      <c r="S226" s="24"/>
      <c r="T226" s="24"/>
      <c r="U226" s="35"/>
      <c r="V226" s="38"/>
      <c r="W226" s="35"/>
      <c r="X226" s="35"/>
      <c r="Y226" s="24"/>
      <c r="Z226" s="24"/>
      <c r="AA226" s="24"/>
      <c r="AB226" s="24"/>
      <c r="AC226" s="24"/>
      <c r="AD226" s="24"/>
      <c r="AE226" s="24"/>
      <c r="AF226" s="24"/>
      <c r="AG226" s="24"/>
      <c r="AH226" s="57"/>
      <c r="AI226" s="35"/>
      <c r="AJ226" s="35"/>
      <c r="AK226" s="24"/>
      <c r="AL226" s="24"/>
      <c r="AM226" s="24"/>
      <c r="AN226" s="24"/>
      <c r="AO226" s="24"/>
      <c r="AP226" s="24"/>
      <c r="AQ226" s="24"/>
      <c r="AR226" s="3"/>
    </row>
    <row r="227" spans="1:44" s="9" customFormat="1" ht="15" customHeight="1" x14ac:dyDescent="0.25">
      <c r="A227" s="23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24"/>
      <c r="P227" s="24"/>
      <c r="Q227" s="24"/>
      <c r="R227" s="24"/>
      <c r="S227" s="24"/>
      <c r="T227" s="24"/>
      <c r="U227" s="35"/>
      <c r="V227" s="38"/>
      <c r="W227" s="35"/>
      <c r="X227" s="35"/>
      <c r="Y227" s="24"/>
      <c r="Z227" s="24"/>
      <c r="AA227" s="24"/>
      <c r="AB227" s="24"/>
      <c r="AC227" s="24"/>
      <c r="AD227" s="24"/>
      <c r="AE227" s="24"/>
      <c r="AF227" s="24"/>
      <c r="AG227" s="24"/>
      <c r="AH227" s="57"/>
      <c r="AI227" s="35"/>
      <c r="AJ227" s="35"/>
      <c r="AK227" s="24"/>
      <c r="AL227" s="24"/>
      <c r="AM227" s="24"/>
      <c r="AN227" s="24"/>
      <c r="AO227" s="24"/>
      <c r="AP227" s="24"/>
      <c r="AQ227" s="24"/>
      <c r="AR227" s="3"/>
    </row>
    <row r="228" spans="1:44" ht="15" customHeight="1" x14ac:dyDescent="0.25">
      <c r="AG228" s="24"/>
      <c r="AH228" s="57"/>
      <c r="AI228" s="35"/>
      <c r="AJ228" s="35"/>
    </row>
    <row r="229" spans="1:44" ht="15" customHeight="1" x14ac:dyDescent="0.25">
      <c r="AG229" s="24"/>
      <c r="AH229" s="57"/>
      <c r="AI229" s="35"/>
      <c r="AJ229" s="35"/>
    </row>
    <row r="230" spans="1:44" ht="15" customHeight="1" x14ac:dyDescent="0.25">
      <c r="AG230" s="24"/>
      <c r="AH230" s="57"/>
      <c r="AI230" s="35"/>
      <c r="AJ230" s="35"/>
    </row>
    <row r="231" spans="1:44" ht="15" customHeight="1" x14ac:dyDescent="0.25">
      <c r="AG231" s="24"/>
      <c r="AH231" s="57"/>
      <c r="AI231" s="35"/>
      <c r="AJ231" s="35"/>
    </row>
    <row r="232" spans="1:44" ht="15" customHeight="1" x14ac:dyDescent="0.25">
      <c r="AG232" s="24"/>
      <c r="AH232" s="57"/>
      <c r="AI232" s="35"/>
      <c r="AJ232" s="35"/>
    </row>
    <row r="233" spans="1:44" ht="15" customHeight="1" x14ac:dyDescent="0.25">
      <c r="AG233" s="24"/>
      <c r="AH233" s="57"/>
      <c r="AI233" s="35"/>
      <c r="AJ233" s="35"/>
    </row>
    <row r="234" spans="1:44" ht="15" customHeight="1" x14ac:dyDescent="0.25">
      <c r="AG234" s="24"/>
      <c r="AH234" s="57"/>
      <c r="AI234" s="35"/>
      <c r="AJ234" s="35"/>
    </row>
  </sheetData>
  <sortState ref="B97:X121">
    <sortCondition ref="D97:D1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425781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5"/>
      <c r="B1" s="7" t="s">
        <v>89</v>
      </c>
      <c r="C1" s="6"/>
      <c r="D1" s="81"/>
      <c r="E1" s="87" t="s">
        <v>90</v>
      </c>
      <c r="F1" s="146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6"/>
      <c r="AB1" s="146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69</v>
      </c>
      <c r="C2" s="62"/>
      <c r="D2" s="101"/>
      <c r="E2" s="13" t="s">
        <v>12</v>
      </c>
      <c r="F2" s="14"/>
      <c r="G2" s="14"/>
      <c r="H2" s="14"/>
      <c r="I2" s="20"/>
      <c r="J2" s="15"/>
      <c r="K2" s="82"/>
      <c r="L2" s="22" t="s">
        <v>177</v>
      </c>
      <c r="M2" s="14"/>
      <c r="N2" s="14"/>
      <c r="O2" s="21"/>
      <c r="P2" s="19"/>
      <c r="Q2" s="22" t="s">
        <v>178</v>
      </c>
      <c r="R2" s="14"/>
      <c r="S2" s="14"/>
      <c r="T2" s="14"/>
      <c r="U2" s="20"/>
      <c r="V2" s="21"/>
      <c r="W2" s="19"/>
      <c r="X2" s="147" t="s">
        <v>179</v>
      </c>
      <c r="Y2" s="148"/>
      <c r="Z2" s="149"/>
      <c r="AA2" s="13" t="s">
        <v>12</v>
      </c>
      <c r="AB2" s="14"/>
      <c r="AC2" s="14"/>
      <c r="AD2" s="14"/>
      <c r="AE2" s="20"/>
      <c r="AF2" s="15"/>
      <c r="AG2" s="82"/>
      <c r="AH2" s="22" t="s">
        <v>180</v>
      </c>
      <c r="AI2" s="14"/>
      <c r="AJ2" s="14"/>
      <c r="AK2" s="21"/>
      <c r="AL2" s="19"/>
      <c r="AM2" s="22" t="s">
        <v>178</v>
      </c>
      <c r="AN2" s="14"/>
      <c r="AO2" s="14"/>
      <c r="AP2" s="14"/>
      <c r="AQ2" s="20"/>
      <c r="AR2" s="21"/>
      <c r="AS2" s="15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1996</v>
      </c>
      <c r="C4" s="29" t="s">
        <v>85</v>
      </c>
      <c r="D4" s="26" t="s">
        <v>92</v>
      </c>
      <c r="E4" s="25">
        <v>26</v>
      </c>
      <c r="F4" s="25">
        <v>2</v>
      </c>
      <c r="G4" s="25">
        <v>40</v>
      </c>
      <c r="H4" s="27">
        <v>5</v>
      </c>
      <c r="I4" s="25">
        <v>103</v>
      </c>
      <c r="J4" s="28"/>
      <c r="K4" s="30"/>
      <c r="L4" s="66" t="s">
        <v>56</v>
      </c>
      <c r="M4" s="18"/>
      <c r="N4" s="18"/>
      <c r="O4" s="18"/>
      <c r="P4" s="24"/>
      <c r="Q4" s="25"/>
      <c r="R4" s="25"/>
      <c r="S4" s="27"/>
      <c r="T4" s="25"/>
      <c r="U4" s="25"/>
      <c r="V4" s="151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51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1998</v>
      </c>
      <c r="C6" s="29" t="s">
        <v>78</v>
      </c>
      <c r="D6" s="26" t="s">
        <v>92</v>
      </c>
      <c r="E6" s="25">
        <v>23</v>
      </c>
      <c r="F6" s="25">
        <v>3</v>
      </c>
      <c r="G6" s="25">
        <v>32</v>
      </c>
      <c r="H6" s="27">
        <v>7</v>
      </c>
      <c r="I6" s="25">
        <v>91</v>
      </c>
      <c r="J6" s="28"/>
      <c r="K6" s="30"/>
      <c r="L6" s="66" t="s">
        <v>63</v>
      </c>
      <c r="M6" s="18"/>
      <c r="N6" s="18"/>
      <c r="O6" s="18"/>
      <c r="P6" s="24"/>
      <c r="Q6" s="25"/>
      <c r="R6" s="25"/>
      <c r="S6" s="27"/>
      <c r="T6" s="25"/>
      <c r="U6" s="25"/>
      <c r="V6" s="151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1999</v>
      </c>
      <c r="C7" s="29" t="s">
        <v>56</v>
      </c>
      <c r="D7" s="26" t="s">
        <v>92</v>
      </c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>
        <v>8</v>
      </c>
      <c r="R7" s="25">
        <v>0</v>
      </c>
      <c r="S7" s="27">
        <v>3</v>
      </c>
      <c r="T7" s="25">
        <v>2</v>
      </c>
      <c r="U7" s="25">
        <v>20</v>
      </c>
      <c r="V7" s="151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151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2012</v>
      </c>
      <c r="C9" s="29" t="s">
        <v>77</v>
      </c>
      <c r="D9" s="26" t="s">
        <v>96</v>
      </c>
      <c r="E9" s="25">
        <v>21</v>
      </c>
      <c r="F9" s="25">
        <v>0</v>
      </c>
      <c r="G9" s="25">
        <v>55</v>
      </c>
      <c r="H9" s="27">
        <v>1</v>
      </c>
      <c r="I9" s="25">
        <v>87</v>
      </c>
      <c r="J9" s="28">
        <v>0.53400000000000003</v>
      </c>
      <c r="K9" s="30">
        <v>163</v>
      </c>
      <c r="L9" s="173" t="s">
        <v>65</v>
      </c>
      <c r="M9" s="18"/>
      <c r="N9" s="18" t="s">
        <v>56</v>
      </c>
      <c r="O9" s="18"/>
      <c r="P9" s="24"/>
      <c r="Q9" s="25">
        <v>4</v>
      </c>
      <c r="R9" s="25">
        <v>1</v>
      </c>
      <c r="S9" s="27">
        <v>15</v>
      </c>
      <c r="T9" s="25">
        <v>3</v>
      </c>
      <c r="U9" s="25">
        <v>26</v>
      </c>
      <c r="V9" s="151">
        <v>0.70299999999999996</v>
      </c>
      <c r="W9" s="30">
        <v>37</v>
      </c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2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2013</v>
      </c>
      <c r="C10" s="29" t="s">
        <v>60</v>
      </c>
      <c r="D10" s="26" t="s">
        <v>97</v>
      </c>
      <c r="E10" s="25">
        <v>21</v>
      </c>
      <c r="F10" s="25">
        <v>1</v>
      </c>
      <c r="G10" s="25">
        <v>61</v>
      </c>
      <c r="H10" s="27">
        <v>2</v>
      </c>
      <c r="I10" s="25">
        <v>82</v>
      </c>
      <c r="J10" s="28">
        <v>0.503</v>
      </c>
      <c r="K10" s="30">
        <v>163</v>
      </c>
      <c r="L10" s="173" t="s">
        <v>60</v>
      </c>
      <c r="M10" s="18"/>
      <c r="N10" s="173" t="s">
        <v>65</v>
      </c>
      <c r="O10" s="18"/>
      <c r="P10" s="24"/>
      <c r="Q10" s="25">
        <v>3</v>
      </c>
      <c r="R10" s="25">
        <v>0</v>
      </c>
      <c r="S10" s="27">
        <v>8</v>
      </c>
      <c r="T10" s="25">
        <v>0</v>
      </c>
      <c r="U10" s="25">
        <v>15</v>
      </c>
      <c r="V10" s="151">
        <v>0.55600000000000005</v>
      </c>
      <c r="W10" s="30">
        <v>27</v>
      </c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2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151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2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2015</v>
      </c>
      <c r="C12" s="29" t="s">
        <v>60</v>
      </c>
      <c r="D12" s="26" t="s">
        <v>96</v>
      </c>
      <c r="E12" s="25">
        <v>23</v>
      </c>
      <c r="F12" s="25">
        <v>1</v>
      </c>
      <c r="G12" s="25">
        <v>52</v>
      </c>
      <c r="H12" s="27">
        <v>2</v>
      </c>
      <c r="I12" s="25">
        <v>91</v>
      </c>
      <c r="J12" s="28">
        <v>0.46660000000000001</v>
      </c>
      <c r="K12" s="30">
        <v>195</v>
      </c>
      <c r="L12" s="173" t="s">
        <v>65</v>
      </c>
      <c r="M12" s="18"/>
      <c r="N12" s="18" t="s">
        <v>56</v>
      </c>
      <c r="O12" s="18"/>
      <c r="P12" s="24"/>
      <c r="Q12" s="25">
        <v>6</v>
      </c>
      <c r="R12" s="25">
        <v>1</v>
      </c>
      <c r="S12" s="27">
        <v>22</v>
      </c>
      <c r="T12" s="25">
        <v>3</v>
      </c>
      <c r="U12" s="25">
        <v>30</v>
      </c>
      <c r="V12" s="151">
        <v>0.56599999999999995</v>
      </c>
      <c r="W12" s="30">
        <v>53</v>
      </c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2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151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2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2017</v>
      </c>
      <c r="C14" s="29" t="s">
        <v>79</v>
      </c>
      <c r="D14" s="26" t="s">
        <v>92</v>
      </c>
      <c r="E14" s="25">
        <v>3</v>
      </c>
      <c r="F14" s="25">
        <v>0</v>
      </c>
      <c r="G14" s="25">
        <v>8</v>
      </c>
      <c r="H14" s="27">
        <v>0</v>
      </c>
      <c r="I14" s="25">
        <v>12</v>
      </c>
      <c r="J14" s="28">
        <v>0.66659999999999997</v>
      </c>
      <c r="K14" s="30">
        <v>18</v>
      </c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51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52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>
        <v>2018</v>
      </c>
      <c r="C15" s="29" t="s">
        <v>175</v>
      </c>
      <c r="D15" s="26" t="s">
        <v>176</v>
      </c>
      <c r="E15" s="25">
        <v>4</v>
      </c>
      <c r="F15" s="25">
        <v>0</v>
      </c>
      <c r="G15" s="25">
        <v>5</v>
      </c>
      <c r="H15" s="27">
        <v>0</v>
      </c>
      <c r="I15" s="25">
        <v>10</v>
      </c>
      <c r="J15" s="28">
        <v>0.55549999999999999</v>
      </c>
      <c r="K15" s="30">
        <v>18</v>
      </c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151"/>
      <c r="W15" s="30"/>
      <c r="X15" s="25"/>
      <c r="Y15" s="29"/>
      <c r="Z15" s="26"/>
      <c r="AA15" s="25"/>
      <c r="AB15" s="25"/>
      <c r="AC15" s="25"/>
      <c r="AD15" s="27"/>
      <c r="AE15" s="25"/>
      <c r="AF15" s="28"/>
      <c r="AG15" s="30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52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6"/>
      <c r="E16" s="25"/>
      <c r="F16" s="25"/>
      <c r="G16" s="25"/>
      <c r="H16" s="27"/>
      <c r="I16" s="25"/>
      <c r="J16" s="28"/>
      <c r="K16" s="30"/>
      <c r="L16" s="66"/>
      <c r="M16" s="18"/>
      <c r="N16" s="18"/>
      <c r="O16" s="18"/>
      <c r="P16" s="24"/>
      <c r="Q16" s="25"/>
      <c r="R16" s="25"/>
      <c r="S16" s="27"/>
      <c r="T16" s="25"/>
      <c r="U16" s="25"/>
      <c r="V16" s="151"/>
      <c r="W16" s="30"/>
      <c r="X16" s="25">
        <v>2019</v>
      </c>
      <c r="Y16" s="25" t="s">
        <v>77</v>
      </c>
      <c r="Z16" s="26" t="s">
        <v>92</v>
      </c>
      <c r="AA16" s="25">
        <v>15</v>
      </c>
      <c r="AB16" s="25">
        <v>5</v>
      </c>
      <c r="AC16" s="25">
        <v>47</v>
      </c>
      <c r="AD16" s="25">
        <v>17</v>
      </c>
      <c r="AE16" s="25">
        <v>123</v>
      </c>
      <c r="AF16" s="32">
        <v>0.7409</v>
      </c>
      <c r="AG16" s="30">
        <v>166</v>
      </c>
      <c r="AH16" s="173" t="s">
        <v>175</v>
      </c>
      <c r="AI16" s="18"/>
      <c r="AJ16" s="173" t="s">
        <v>175</v>
      </c>
      <c r="AK16" s="173" t="s">
        <v>175</v>
      </c>
      <c r="AM16" s="25">
        <v>2</v>
      </c>
      <c r="AN16" s="25">
        <v>1</v>
      </c>
      <c r="AO16" s="27">
        <v>12</v>
      </c>
      <c r="AP16" s="25">
        <v>2</v>
      </c>
      <c r="AQ16" s="25">
        <v>23</v>
      </c>
      <c r="AR16" s="152">
        <v>0.8518</v>
      </c>
      <c r="AS16" s="30">
        <v>27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/>
      <c r="C17" s="29"/>
      <c r="D17" s="26"/>
      <c r="E17" s="25"/>
      <c r="F17" s="25"/>
      <c r="G17" s="25"/>
      <c r="H17" s="27"/>
      <c r="I17" s="25"/>
      <c r="J17" s="28"/>
      <c r="K17" s="30"/>
      <c r="L17" s="66"/>
      <c r="M17" s="18"/>
      <c r="N17" s="18"/>
      <c r="O17" s="18"/>
      <c r="P17" s="24"/>
      <c r="Q17" s="25"/>
      <c r="R17" s="25"/>
      <c r="S17" s="27"/>
      <c r="T17" s="25"/>
      <c r="U17" s="25"/>
      <c r="V17" s="151"/>
      <c r="W17" s="30"/>
      <c r="X17" s="25">
        <v>2020</v>
      </c>
      <c r="Y17" s="25" t="s">
        <v>65</v>
      </c>
      <c r="Z17" s="26" t="s">
        <v>92</v>
      </c>
      <c r="AA17" s="25">
        <v>5</v>
      </c>
      <c r="AB17" s="25">
        <v>1</v>
      </c>
      <c r="AC17" s="25">
        <v>20</v>
      </c>
      <c r="AD17" s="25">
        <v>5</v>
      </c>
      <c r="AE17" s="25">
        <v>37</v>
      </c>
      <c r="AF17" s="28">
        <v>0.74</v>
      </c>
      <c r="AG17" s="30">
        <v>50</v>
      </c>
      <c r="AH17" s="173" t="s">
        <v>175</v>
      </c>
      <c r="AI17" s="18"/>
      <c r="AJ17" s="173" t="s">
        <v>175</v>
      </c>
      <c r="AK17" s="18" t="s">
        <v>79</v>
      </c>
      <c r="AL17" s="39"/>
      <c r="AM17" s="25"/>
      <c r="AN17" s="25"/>
      <c r="AO17" s="27"/>
      <c r="AP17" s="25"/>
      <c r="AQ17" s="25"/>
      <c r="AR17" s="152"/>
      <c r="AS17" s="30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153" t="s">
        <v>181</v>
      </c>
      <c r="C18" s="154"/>
      <c r="D18" s="155"/>
      <c r="E18" s="156">
        <f>SUM(E4:E17)</f>
        <v>121</v>
      </c>
      <c r="F18" s="156">
        <f>SUM(F4:F17)</f>
        <v>7</v>
      </c>
      <c r="G18" s="156">
        <f>SUM(G4:G17)</f>
        <v>253</v>
      </c>
      <c r="H18" s="156">
        <f>SUM(H4:H17)</f>
        <v>17</v>
      </c>
      <c r="I18" s="156">
        <f>SUM(I4:I17)</f>
        <v>476</v>
      </c>
      <c r="J18" s="157"/>
      <c r="K18" s="82">
        <f>SUM(K4:K17)</f>
        <v>557</v>
      </c>
      <c r="L18" s="22"/>
      <c r="M18" s="20"/>
      <c r="N18" s="70"/>
      <c r="O18" s="71"/>
      <c r="P18" s="24"/>
      <c r="Q18" s="156">
        <f>SUM(Q4:Q17)</f>
        <v>21</v>
      </c>
      <c r="R18" s="156">
        <f>SUM(R4:R17)</f>
        <v>2</v>
      </c>
      <c r="S18" s="156">
        <f>SUM(S4:S17)</f>
        <v>48</v>
      </c>
      <c r="T18" s="156">
        <f>SUM(T4:T17)</f>
        <v>8</v>
      </c>
      <c r="U18" s="156">
        <f>SUM(U4:U17)</f>
        <v>91</v>
      </c>
      <c r="V18" s="157">
        <v>0</v>
      </c>
      <c r="W18" s="82">
        <f>SUM(W4:W17)</f>
        <v>117</v>
      </c>
      <c r="X18" s="16" t="s">
        <v>181</v>
      </c>
      <c r="Y18" s="17"/>
      <c r="Z18" s="15"/>
      <c r="AA18" s="156">
        <f>SUM(AA4:AA17)</f>
        <v>20</v>
      </c>
      <c r="AB18" s="156">
        <f>SUM(AB4:AB17)</f>
        <v>6</v>
      </c>
      <c r="AC18" s="156">
        <f>SUM(AC4:AC17)</f>
        <v>67</v>
      </c>
      <c r="AD18" s="156">
        <f>SUM(AD4:AD17)</f>
        <v>22</v>
      </c>
      <c r="AE18" s="156">
        <f>SUM(AE4:AE17)</f>
        <v>160</v>
      </c>
      <c r="AF18" s="157">
        <v>0.74099999999999999</v>
      </c>
      <c r="AG18" s="82">
        <f>SUM(AG4:AG17)</f>
        <v>216</v>
      </c>
      <c r="AH18" s="22"/>
      <c r="AI18" s="20"/>
      <c r="AJ18" s="70"/>
      <c r="AK18" s="71"/>
      <c r="AL18" s="24"/>
      <c r="AM18" s="156">
        <f>SUM(AM4:AM17)</f>
        <v>2</v>
      </c>
      <c r="AN18" s="156">
        <f>SUM(AN4:AN17)</f>
        <v>1</v>
      </c>
      <c r="AO18" s="156">
        <f>SUM(AO4:AO17)</f>
        <v>12</v>
      </c>
      <c r="AP18" s="156">
        <f>SUM(AP4:AP17)</f>
        <v>2</v>
      </c>
      <c r="AQ18" s="156">
        <f>SUM(AQ4:AQ17)</f>
        <v>23</v>
      </c>
      <c r="AR18" s="157">
        <v>0.85199999999999998</v>
      </c>
      <c r="AS18" s="150">
        <f>SUM(AS4:AS17)</f>
        <v>27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6"/>
      <c r="K19" s="30"/>
      <c r="L19" s="24"/>
      <c r="M19" s="24"/>
      <c r="N19" s="24"/>
      <c r="O19" s="24"/>
      <c r="P19" s="35"/>
      <c r="Q19" s="35"/>
      <c r="R19" s="38"/>
      <c r="S19" s="35"/>
      <c r="T19" s="35"/>
      <c r="U19" s="24"/>
      <c r="V19" s="24"/>
      <c r="W19" s="30"/>
      <c r="X19" s="35"/>
      <c r="Y19" s="35"/>
      <c r="Z19" s="35"/>
      <c r="AA19" s="35"/>
      <c r="AB19" s="35"/>
      <c r="AC19" s="35"/>
      <c r="AD19" s="35"/>
      <c r="AE19" s="35"/>
      <c r="AF19" s="36"/>
      <c r="AG19" s="30"/>
      <c r="AH19" s="24"/>
      <c r="AI19" s="24"/>
      <c r="AJ19" s="24"/>
      <c r="AK19" s="24"/>
      <c r="AL19" s="35"/>
      <c r="AM19" s="35"/>
      <c r="AN19" s="38"/>
      <c r="AO19" s="35"/>
      <c r="AP19" s="35"/>
      <c r="AQ19" s="24"/>
      <c r="AR19" s="24"/>
      <c r="AS19" s="30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58" t="s">
        <v>182</v>
      </c>
      <c r="C20" s="159"/>
      <c r="D20" s="16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4"/>
      <c r="L20" s="18" t="s">
        <v>26</v>
      </c>
      <c r="M20" s="18" t="s">
        <v>27</v>
      </c>
      <c r="N20" s="18" t="s">
        <v>183</v>
      </c>
      <c r="O20" s="18" t="s">
        <v>184</v>
      </c>
      <c r="Q20" s="38"/>
      <c r="R20" s="38" t="s">
        <v>62</v>
      </c>
      <c r="S20" s="38"/>
      <c r="T20" s="35" t="s">
        <v>107</v>
      </c>
      <c r="U20" s="24"/>
      <c r="V20" s="30"/>
      <c r="W20" s="30"/>
      <c r="X20" s="161"/>
      <c r="Y20" s="161"/>
      <c r="Z20" s="161"/>
      <c r="AA20" s="161"/>
      <c r="AB20" s="161"/>
      <c r="AC20" s="38"/>
      <c r="AD20" s="38"/>
      <c r="AE20" s="38"/>
      <c r="AF20" s="35"/>
      <c r="AG20" s="35"/>
      <c r="AH20" s="35"/>
      <c r="AI20" s="35"/>
      <c r="AJ20" s="35"/>
      <c r="AK20" s="35"/>
      <c r="AM20" s="30"/>
      <c r="AN20" s="161"/>
      <c r="AO20" s="161"/>
      <c r="AP20" s="161"/>
      <c r="AQ20" s="161"/>
      <c r="AR20" s="161"/>
      <c r="AS20" s="161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41" t="s">
        <v>11</v>
      </c>
      <c r="C21" s="12"/>
      <c r="D21" s="43"/>
      <c r="E21" s="162">
        <v>479</v>
      </c>
      <c r="F21" s="162">
        <v>12</v>
      </c>
      <c r="G21" s="162">
        <v>641</v>
      </c>
      <c r="H21" s="162">
        <v>29</v>
      </c>
      <c r="I21" s="162">
        <v>1211</v>
      </c>
      <c r="J21" s="163">
        <v>0.39600000000000002</v>
      </c>
      <c r="K21" s="35">
        <f>PRODUCT(I21/J21)</f>
        <v>3058.0808080808079</v>
      </c>
      <c r="L21" s="164">
        <f>PRODUCT((F21+G21)/E21)</f>
        <v>1.3632567849686847</v>
      </c>
      <c r="M21" s="164">
        <f>PRODUCT(H21/E21)</f>
        <v>6.0542797494780795E-2</v>
      </c>
      <c r="N21" s="164">
        <f>PRODUCT((F21+G21+H21)/E21)</f>
        <v>1.4237995824634655</v>
      </c>
      <c r="O21" s="164">
        <f>PRODUCT(I21/E21)</f>
        <v>2.5281837160751568</v>
      </c>
      <c r="Q21" s="38"/>
      <c r="R21" s="38"/>
      <c r="S21" s="38"/>
      <c r="T21" s="35" t="s">
        <v>112</v>
      </c>
      <c r="U21" s="35"/>
      <c r="V21" s="35"/>
      <c r="W21" s="35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8"/>
      <c r="AO21" s="38"/>
      <c r="AP21" s="38"/>
      <c r="AQ21" s="38"/>
      <c r="AR21" s="38"/>
      <c r="AS21" s="38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65" t="s">
        <v>69</v>
      </c>
      <c r="C22" s="166"/>
      <c r="D22" s="167"/>
      <c r="E22" s="162">
        <f>PRODUCT(E18+Q18)</f>
        <v>142</v>
      </c>
      <c r="F22" s="162">
        <f>PRODUCT(F18+R18)</f>
        <v>9</v>
      </c>
      <c r="G22" s="162">
        <f>PRODUCT(G18+S18)</f>
        <v>301</v>
      </c>
      <c r="H22" s="162">
        <f>PRODUCT(H18+T18)</f>
        <v>25</v>
      </c>
      <c r="I22" s="162">
        <f>PRODUCT(I18+U18)</f>
        <v>567</v>
      </c>
      <c r="J22" s="163">
        <f>PRODUCT(353/K22)</f>
        <v>0.52373887240356087</v>
      </c>
      <c r="K22" s="35">
        <f>PRODUCT(K18+W18)</f>
        <v>674</v>
      </c>
      <c r="L22" s="164">
        <f>PRODUCT((F22+G22)/E22)</f>
        <v>2.183098591549296</v>
      </c>
      <c r="M22" s="164">
        <f>PRODUCT(H22/E22)</f>
        <v>0.176056338028169</v>
      </c>
      <c r="N22" s="164">
        <f>PRODUCT((F22+G22+H22)/E22)</f>
        <v>2.359154929577465</v>
      </c>
      <c r="O22" s="164">
        <f>PRODUCT(I22/E22)</f>
        <v>3.992957746478873</v>
      </c>
      <c r="Q22" s="38"/>
      <c r="R22" s="38"/>
      <c r="S22" s="38"/>
      <c r="T22" s="35" t="s">
        <v>108</v>
      </c>
      <c r="U22" s="35"/>
      <c r="V22" s="35"/>
      <c r="W22" s="35"/>
      <c r="X22" s="35"/>
      <c r="Y22" s="35"/>
      <c r="Z22" s="35"/>
      <c r="AA22" s="35"/>
      <c r="AB22" s="35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168" t="s">
        <v>179</v>
      </c>
      <c r="C23" s="169"/>
      <c r="D23" s="170"/>
      <c r="E23" s="162">
        <f>PRODUCT(AA18+AM18)</f>
        <v>22</v>
      </c>
      <c r="F23" s="162">
        <f>PRODUCT(AB18+AN18)</f>
        <v>7</v>
      </c>
      <c r="G23" s="162">
        <f>PRODUCT(AC18+AO18)</f>
        <v>79</v>
      </c>
      <c r="H23" s="162">
        <f>PRODUCT(AD18+AP18)</f>
        <v>24</v>
      </c>
      <c r="I23" s="162">
        <f>PRODUCT(AE18+AQ18)</f>
        <v>183</v>
      </c>
      <c r="J23" s="163">
        <f>PRODUCT(I23/K23)</f>
        <v>0.75308641975308643</v>
      </c>
      <c r="K23" s="24">
        <f>PRODUCT(AG18+AS18)</f>
        <v>243</v>
      </c>
      <c r="L23" s="164">
        <f>PRODUCT((F23+G23)/E23)</f>
        <v>3.9090909090909092</v>
      </c>
      <c r="M23" s="164">
        <f>PRODUCT(H23/E23)</f>
        <v>1.0909090909090908</v>
      </c>
      <c r="N23" s="164">
        <f>PRODUCT((F23+G23+H23)/E23)</f>
        <v>5</v>
      </c>
      <c r="O23" s="164">
        <f>PRODUCT(I23/E23)</f>
        <v>8.3181818181818183</v>
      </c>
      <c r="P23" s="30">
        <v>0</v>
      </c>
      <c r="Q23" s="38"/>
      <c r="R23" s="38"/>
      <c r="S23" s="35"/>
      <c r="T23" s="35" t="s">
        <v>109</v>
      </c>
      <c r="U23" s="24"/>
      <c r="V23" s="24"/>
      <c r="W23" s="35"/>
      <c r="X23" s="35"/>
      <c r="Y23" s="35"/>
      <c r="Z23" s="35"/>
      <c r="AA23" s="35"/>
      <c r="AB23" s="35"/>
      <c r="AC23" s="38"/>
      <c r="AD23" s="38"/>
      <c r="AE23" s="38"/>
      <c r="AF23" s="38"/>
      <c r="AG23" s="38"/>
      <c r="AH23" s="38"/>
      <c r="AI23" s="38"/>
      <c r="AJ23" s="38"/>
      <c r="AK23" s="35"/>
      <c r="AL23" s="24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71" t="s">
        <v>181</v>
      </c>
      <c r="C24" s="86"/>
      <c r="D24" s="172"/>
      <c r="E24" s="162">
        <f>SUM(E21:E23)</f>
        <v>643</v>
      </c>
      <c r="F24" s="162">
        <f t="shared" ref="F24:I24" si="0">SUM(F21:F23)</f>
        <v>28</v>
      </c>
      <c r="G24" s="162">
        <f t="shared" si="0"/>
        <v>1021</v>
      </c>
      <c r="H24" s="162">
        <f t="shared" si="0"/>
        <v>78</v>
      </c>
      <c r="I24" s="162">
        <f t="shared" si="0"/>
        <v>1961</v>
      </c>
      <c r="J24" s="163">
        <f>PRODUCT((I24-204)/K24)</f>
        <v>0.44200359309130366</v>
      </c>
      <c r="K24" s="35">
        <f>SUM(K21:K23)</f>
        <v>3975.0808080808079</v>
      </c>
      <c r="L24" s="164">
        <f>PRODUCT((F24+G24)/E24)</f>
        <v>1.6314152410575429</v>
      </c>
      <c r="M24" s="164">
        <f>PRODUCT(H24/E24)</f>
        <v>0.12130637636080871</v>
      </c>
      <c r="N24" s="164">
        <f>PRODUCT((F24+G24+H24)/E24)</f>
        <v>1.7527216174183515</v>
      </c>
      <c r="O24" s="164">
        <f>PRODUCT(I24/E24)</f>
        <v>3.0497667185069983</v>
      </c>
      <c r="Q24" s="24"/>
      <c r="R24" s="24"/>
      <c r="S24" s="24"/>
      <c r="T24" s="58" t="s">
        <v>110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24"/>
      <c r="F25" s="24"/>
      <c r="G25" s="24"/>
      <c r="H25" s="24"/>
      <c r="I25" s="24"/>
      <c r="J25" s="35"/>
      <c r="K25" s="35"/>
      <c r="L25" s="24"/>
      <c r="M25" s="24"/>
      <c r="N25" s="24"/>
      <c r="O25" s="24"/>
      <c r="P25" s="35"/>
      <c r="Q25" s="35"/>
      <c r="R25" s="35"/>
      <c r="S25" s="35"/>
      <c r="T25" s="58" t="s">
        <v>111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58" t="s">
        <v>80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8"/>
      <c r="AF60" s="38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8"/>
      <c r="AF61" s="38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8"/>
      <c r="AF62" s="38"/>
      <c r="AG62" s="38"/>
      <c r="AH62" s="38"/>
      <c r="AI62" s="38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8"/>
      <c r="AF94" s="38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8"/>
      <c r="AF95" s="38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8"/>
      <c r="AF96" s="38"/>
      <c r="AG96" s="38"/>
      <c r="AH96" s="38"/>
      <c r="AI96" s="38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24"/>
      <c r="AL189" s="24"/>
    </row>
    <row r="190" spans="1:57" x14ac:dyDescent="0.25"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</row>
    <row r="191" spans="1:57" x14ac:dyDescent="0.25"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</row>
    <row r="192" spans="1:57" x14ac:dyDescent="0.25"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</sheetData>
  <sortState ref="B15:AS16">
    <sortCondition ref="B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59" customWidth="1"/>
    <col min="3" max="3" width="24.140625" style="60" customWidth="1"/>
    <col min="4" max="4" width="10.5703125" style="67" customWidth="1"/>
    <col min="5" max="5" width="7.5703125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45" customWidth="1"/>
    <col min="22" max="22" width="11" style="60" customWidth="1"/>
    <col min="23" max="23" width="24.57031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38"/>
      <c r="R1" s="138"/>
      <c r="S1" s="138"/>
      <c r="T1" s="138"/>
      <c r="U1" s="138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18" t="s">
        <v>89</v>
      </c>
      <c r="C2" s="87" t="s">
        <v>90</v>
      </c>
      <c r="D2" s="11"/>
      <c r="E2" s="11"/>
      <c r="F2" s="102"/>
      <c r="G2" s="65"/>
      <c r="H2" s="11"/>
      <c r="I2" s="11"/>
      <c r="J2" s="11"/>
      <c r="K2" s="11"/>
      <c r="L2" s="11"/>
      <c r="M2" s="11"/>
      <c r="N2" s="11"/>
      <c r="O2" s="11"/>
      <c r="P2" s="11"/>
      <c r="Q2" s="139"/>
      <c r="R2" s="139"/>
      <c r="S2" s="139"/>
      <c r="T2" s="139"/>
      <c r="U2" s="139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81</v>
      </c>
      <c r="C3" s="22" t="s">
        <v>34</v>
      </c>
      <c r="D3" s="16" t="s">
        <v>35</v>
      </c>
      <c r="E3" s="21" t="s">
        <v>1</v>
      </c>
      <c r="F3" s="106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66" t="s">
        <v>16</v>
      </c>
      <c r="R3" s="66">
        <v>1</v>
      </c>
      <c r="S3" s="66">
        <v>2</v>
      </c>
      <c r="T3" s="66">
        <v>3</v>
      </c>
      <c r="U3" s="6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07" t="s">
        <v>122</v>
      </c>
      <c r="C4" s="108" t="s">
        <v>123</v>
      </c>
      <c r="D4" s="109" t="s">
        <v>82</v>
      </c>
      <c r="E4" s="110" t="s">
        <v>92</v>
      </c>
      <c r="F4" s="82"/>
      <c r="G4" s="111">
        <v>1</v>
      </c>
      <c r="H4" s="112"/>
      <c r="I4" s="111"/>
      <c r="J4" s="113"/>
      <c r="K4" s="113"/>
      <c r="L4" s="114"/>
      <c r="M4" s="113">
        <v>1</v>
      </c>
      <c r="N4" s="111"/>
      <c r="O4" s="112">
        <v>1</v>
      </c>
      <c r="P4" s="112"/>
      <c r="Q4" s="140"/>
      <c r="R4" s="140"/>
      <c r="S4" s="140"/>
      <c r="T4" s="140"/>
      <c r="U4" s="140"/>
      <c r="V4" s="115"/>
      <c r="W4" s="108" t="s">
        <v>124</v>
      </c>
      <c r="X4" s="116" t="s">
        <v>125</v>
      </c>
      <c r="Y4" s="64"/>
      <c r="Z4" s="64"/>
      <c r="AA4" s="64"/>
      <c r="AB4" s="64"/>
      <c r="AC4" s="64"/>
      <c r="AD4" s="64"/>
    </row>
    <row r="5" spans="1:30" x14ac:dyDescent="0.25">
      <c r="A5" s="8"/>
      <c r="B5" s="107" t="s">
        <v>126</v>
      </c>
      <c r="C5" s="108" t="s">
        <v>127</v>
      </c>
      <c r="D5" s="109" t="s">
        <v>82</v>
      </c>
      <c r="E5" s="110" t="s">
        <v>92</v>
      </c>
      <c r="F5" s="88"/>
      <c r="G5" s="111">
        <v>1</v>
      </c>
      <c r="H5" s="112"/>
      <c r="I5" s="112"/>
      <c r="J5" s="113"/>
      <c r="K5" s="113"/>
      <c r="L5" s="114"/>
      <c r="M5" s="113">
        <v>1</v>
      </c>
      <c r="N5" s="111"/>
      <c r="O5" s="112">
        <v>4</v>
      </c>
      <c r="P5" s="112">
        <v>1</v>
      </c>
      <c r="Q5" s="140"/>
      <c r="R5" s="140"/>
      <c r="S5" s="140"/>
      <c r="T5" s="140"/>
      <c r="U5" s="140"/>
      <c r="V5" s="115"/>
      <c r="W5" s="108" t="s">
        <v>124</v>
      </c>
      <c r="X5" s="116" t="s">
        <v>128</v>
      </c>
      <c r="Y5" s="64"/>
      <c r="Z5" s="64"/>
      <c r="AA5" s="64"/>
      <c r="AB5" s="64"/>
      <c r="AC5" s="64"/>
      <c r="AD5" s="64"/>
    </row>
    <row r="6" spans="1:30" x14ac:dyDescent="0.25">
      <c r="A6" s="129"/>
      <c r="B6" s="130"/>
      <c r="C6" s="85"/>
      <c r="D6" s="131"/>
      <c r="E6" s="86"/>
      <c r="F6" s="86"/>
      <c r="G6" s="132"/>
      <c r="H6" s="85"/>
      <c r="I6" s="85"/>
      <c r="J6" s="85"/>
      <c r="K6" s="85"/>
      <c r="L6" s="85"/>
      <c r="M6" s="85"/>
      <c r="N6" s="85"/>
      <c r="O6" s="85"/>
      <c r="P6" s="85"/>
      <c r="Q6" s="132"/>
      <c r="R6" s="132"/>
      <c r="S6" s="132"/>
      <c r="T6" s="132"/>
      <c r="U6" s="132"/>
      <c r="V6" s="85"/>
      <c r="W6" s="85"/>
      <c r="X6" s="133"/>
      <c r="Y6" s="38"/>
      <c r="Z6" s="35"/>
      <c r="AA6" s="24"/>
      <c r="AB6" s="24"/>
      <c r="AC6" s="64"/>
      <c r="AD6" s="64"/>
    </row>
    <row r="7" spans="1:30" x14ac:dyDescent="0.25">
      <c r="A7" s="8"/>
      <c r="B7" s="22" t="s">
        <v>70</v>
      </c>
      <c r="C7" s="22" t="s">
        <v>34</v>
      </c>
      <c r="D7" s="16" t="s">
        <v>35</v>
      </c>
      <c r="E7" s="21" t="s">
        <v>1</v>
      </c>
      <c r="F7" s="106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66" t="s">
        <v>16</v>
      </c>
      <c r="R7" s="66">
        <v>1</v>
      </c>
      <c r="S7" s="66">
        <v>2</v>
      </c>
      <c r="T7" s="66">
        <v>3</v>
      </c>
      <c r="U7" s="66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23"/>
      <c r="B8" s="119" t="s">
        <v>129</v>
      </c>
      <c r="C8" s="120" t="s">
        <v>130</v>
      </c>
      <c r="D8" s="121" t="s">
        <v>82</v>
      </c>
      <c r="E8" s="122" t="s">
        <v>91</v>
      </c>
      <c r="F8" s="82"/>
      <c r="G8" s="123"/>
      <c r="H8" s="124"/>
      <c r="I8" s="123">
        <v>1</v>
      </c>
      <c r="J8" s="114"/>
      <c r="K8" s="114"/>
      <c r="L8" s="114" t="s">
        <v>74</v>
      </c>
      <c r="M8" s="114">
        <v>1</v>
      </c>
      <c r="N8" s="123"/>
      <c r="O8" s="124">
        <v>1</v>
      </c>
      <c r="P8" s="124">
        <v>1</v>
      </c>
      <c r="Q8" s="141"/>
      <c r="R8" s="141"/>
      <c r="S8" s="141"/>
      <c r="T8" s="141"/>
      <c r="U8" s="141"/>
      <c r="V8" s="125"/>
      <c r="W8" s="120" t="s">
        <v>131</v>
      </c>
      <c r="X8" s="126" t="s">
        <v>132</v>
      </c>
      <c r="Y8" s="64"/>
      <c r="Z8" s="64"/>
      <c r="AA8" s="64"/>
      <c r="AB8" s="64"/>
      <c r="AC8" s="64"/>
      <c r="AD8" s="64"/>
    </row>
    <row r="9" spans="1:30" x14ac:dyDescent="0.25">
      <c r="A9" s="8"/>
      <c r="B9" s="107" t="s">
        <v>133</v>
      </c>
      <c r="C9" s="108" t="s">
        <v>134</v>
      </c>
      <c r="D9" s="109" t="s">
        <v>82</v>
      </c>
      <c r="E9" s="110" t="s">
        <v>92</v>
      </c>
      <c r="F9" s="88"/>
      <c r="G9" s="111"/>
      <c r="H9" s="112"/>
      <c r="I9" s="112">
        <v>1</v>
      </c>
      <c r="J9" s="113"/>
      <c r="K9" s="113"/>
      <c r="L9" s="114"/>
      <c r="M9" s="113">
        <v>1</v>
      </c>
      <c r="N9" s="111"/>
      <c r="O9" s="112">
        <v>1</v>
      </c>
      <c r="P9" s="112"/>
      <c r="Q9" s="140"/>
      <c r="R9" s="140"/>
      <c r="S9" s="140"/>
      <c r="T9" s="140"/>
      <c r="U9" s="140"/>
      <c r="V9" s="115"/>
      <c r="W9" s="108" t="s">
        <v>135</v>
      </c>
      <c r="X9" s="116" t="s">
        <v>136</v>
      </c>
      <c r="Y9" s="64"/>
      <c r="Z9" s="64"/>
      <c r="AA9" s="64"/>
      <c r="AB9" s="64"/>
      <c r="AC9" s="64"/>
      <c r="AD9" s="64"/>
    </row>
    <row r="10" spans="1:30" x14ac:dyDescent="0.25">
      <c r="A10" s="129"/>
      <c r="B10" s="130"/>
      <c r="C10" s="85"/>
      <c r="D10" s="131"/>
      <c r="E10" s="86"/>
      <c r="F10" s="86"/>
      <c r="G10" s="132"/>
      <c r="H10" s="85"/>
      <c r="I10" s="85"/>
      <c r="J10" s="85"/>
      <c r="K10" s="85"/>
      <c r="L10" s="85"/>
      <c r="M10" s="85"/>
      <c r="N10" s="85"/>
      <c r="O10" s="85"/>
      <c r="P10" s="85"/>
      <c r="Q10" s="132"/>
      <c r="R10" s="132"/>
      <c r="S10" s="132"/>
      <c r="T10" s="132"/>
      <c r="U10" s="132"/>
      <c r="V10" s="85"/>
      <c r="W10" s="85"/>
      <c r="X10" s="133"/>
      <c r="Y10" s="38"/>
      <c r="Z10" s="35"/>
      <c r="AA10" s="24"/>
      <c r="AB10" s="24"/>
      <c r="AC10" s="64"/>
      <c r="AD10" s="64"/>
    </row>
    <row r="11" spans="1:30" x14ac:dyDescent="0.25">
      <c r="A11" s="8"/>
      <c r="B11" s="22" t="s">
        <v>71</v>
      </c>
      <c r="C11" s="22" t="s">
        <v>34</v>
      </c>
      <c r="D11" s="16" t="s">
        <v>35</v>
      </c>
      <c r="E11" s="21" t="s">
        <v>1</v>
      </c>
      <c r="F11" s="106"/>
      <c r="G11" s="18" t="s">
        <v>36</v>
      </c>
      <c r="H11" s="15" t="s">
        <v>37</v>
      </c>
      <c r="I11" s="15" t="s">
        <v>31</v>
      </c>
      <c r="J11" s="17" t="s">
        <v>38</v>
      </c>
      <c r="K11" s="17" t="s">
        <v>39</v>
      </c>
      <c r="L11" s="17" t="s">
        <v>40</v>
      </c>
      <c r="M11" s="18" t="s">
        <v>41</v>
      </c>
      <c r="N11" s="18" t="s">
        <v>30</v>
      </c>
      <c r="O11" s="15" t="s">
        <v>42</v>
      </c>
      <c r="P11" s="18" t="s">
        <v>37</v>
      </c>
      <c r="Q11" s="66" t="s">
        <v>16</v>
      </c>
      <c r="R11" s="66">
        <v>1</v>
      </c>
      <c r="S11" s="66">
        <v>2</v>
      </c>
      <c r="T11" s="66">
        <v>3</v>
      </c>
      <c r="U11" s="66" t="s">
        <v>43</v>
      </c>
      <c r="V11" s="17" t="s">
        <v>21</v>
      </c>
      <c r="W11" s="16" t="s">
        <v>44</v>
      </c>
      <c r="X11" s="16" t="s">
        <v>45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07" t="s">
        <v>137</v>
      </c>
      <c r="C12" s="108" t="s">
        <v>138</v>
      </c>
      <c r="D12" s="109" t="s">
        <v>82</v>
      </c>
      <c r="E12" s="127" t="s">
        <v>92</v>
      </c>
      <c r="F12" s="80"/>
      <c r="G12" s="123"/>
      <c r="H12" s="112"/>
      <c r="I12" s="112">
        <v>1</v>
      </c>
      <c r="J12" s="113" t="s">
        <v>66</v>
      </c>
      <c r="K12" s="113">
        <v>4</v>
      </c>
      <c r="L12" s="114" t="s">
        <v>75</v>
      </c>
      <c r="M12" s="113">
        <v>1</v>
      </c>
      <c r="N12" s="111"/>
      <c r="O12" s="112">
        <v>2</v>
      </c>
      <c r="P12" s="112"/>
      <c r="Q12" s="140" t="s">
        <v>168</v>
      </c>
      <c r="R12" s="140" t="s">
        <v>164</v>
      </c>
      <c r="S12" s="140" t="s">
        <v>165</v>
      </c>
      <c r="T12" s="140" t="s">
        <v>166</v>
      </c>
      <c r="U12" s="140" t="s">
        <v>167</v>
      </c>
      <c r="V12" s="115">
        <v>0.44444444444444442</v>
      </c>
      <c r="W12" s="108" t="s">
        <v>135</v>
      </c>
      <c r="X12" s="116" t="s">
        <v>139</v>
      </c>
      <c r="Y12" s="64"/>
      <c r="Z12" s="64"/>
      <c r="AA12" s="64"/>
      <c r="AB12" s="64"/>
      <c r="AC12" s="64"/>
      <c r="AD12" s="64"/>
    </row>
    <row r="13" spans="1:30" x14ac:dyDescent="0.25">
      <c r="A13" s="8"/>
      <c r="B13" s="89" t="s">
        <v>83</v>
      </c>
      <c r="C13" s="90" t="s">
        <v>140</v>
      </c>
      <c r="D13" s="91" t="s">
        <v>64</v>
      </c>
      <c r="E13" s="128" t="s">
        <v>91</v>
      </c>
      <c r="F13" s="82"/>
      <c r="G13" s="92">
        <v>1</v>
      </c>
      <c r="H13" s="93"/>
      <c r="I13" s="93"/>
      <c r="J13" s="92"/>
      <c r="K13" s="94" t="s">
        <v>84</v>
      </c>
      <c r="L13" s="94" t="s">
        <v>141</v>
      </c>
      <c r="M13" s="94">
        <v>1</v>
      </c>
      <c r="N13" s="92">
        <v>1</v>
      </c>
      <c r="O13" s="93">
        <v>1</v>
      </c>
      <c r="P13" s="93">
        <v>1</v>
      </c>
      <c r="Q13" s="142" t="s">
        <v>163</v>
      </c>
      <c r="R13" s="142"/>
      <c r="S13" s="142" t="s">
        <v>167</v>
      </c>
      <c r="T13" s="142" t="s">
        <v>171</v>
      </c>
      <c r="U13" s="142" t="s">
        <v>170</v>
      </c>
      <c r="V13" s="95">
        <v>0.7</v>
      </c>
      <c r="W13" s="90" t="s">
        <v>142</v>
      </c>
      <c r="X13" s="96" t="s">
        <v>143</v>
      </c>
      <c r="Y13" s="64"/>
      <c r="Z13" s="64"/>
      <c r="AA13" s="64"/>
      <c r="AB13" s="64"/>
      <c r="AC13" s="64"/>
      <c r="AD13" s="64"/>
    </row>
    <row r="14" spans="1:30" x14ac:dyDescent="0.25">
      <c r="A14" s="23"/>
      <c r="B14" s="22" t="s">
        <v>7</v>
      </c>
      <c r="C14" s="17"/>
      <c r="D14" s="16"/>
      <c r="E14" s="83"/>
      <c r="F14" s="88"/>
      <c r="G14" s="18">
        <f>SUM(G10:G13)</f>
        <v>1</v>
      </c>
      <c r="H14" s="18"/>
      <c r="I14" s="18">
        <f>SUM(I10:I13)</f>
        <v>1</v>
      </c>
      <c r="J14" s="17"/>
      <c r="K14" s="17"/>
      <c r="L14" s="17"/>
      <c r="M14" s="18">
        <f t="shared" ref="M14:P14" si="0">SUM(M10:M13)</f>
        <v>2</v>
      </c>
      <c r="N14" s="18">
        <f t="shared" si="0"/>
        <v>1</v>
      </c>
      <c r="O14" s="18">
        <f t="shared" si="0"/>
        <v>3</v>
      </c>
      <c r="P14" s="18">
        <f t="shared" si="0"/>
        <v>1</v>
      </c>
      <c r="Q14" s="66" t="s">
        <v>169</v>
      </c>
      <c r="R14" s="66" t="s">
        <v>164</v>
      </c>
      <c r="S14" s="66" t="s">
        <v>172</v>
      </c>
      <c r="T14" s="66" t="s">
        <v>173</v>
      </c>
      <c r="U14" s="66" t="s">
        <v>174</v>
      </c>
      <c r="V14" s="33">
        <v>0.57899999999999996</v>
      </c>
      <c r="W14" s="84"/>
      <c r="X14" s="66"/>
      <c r="Y14" s="64"/>
      <c r="Z14" s="64"/>
      <c r="AA14" s="64"/>
      <c r="AB14" s="64"/>
      <c r="AC14" s="64"/>
      <c r="AD14" s="64"/>
    </row>
    <row r="15" spans="1:30" x14ac:dyDescent="0.25">
      <c r="A15" s="129"/>
      <c r="B15" s="130"/>
      <c r="C15" s="85"/>
      <c r="D15" s="131"/>
      <c r="E15" s="86"/>
      <c r="F15" s="86"/>
      <c r="G15" s="132"/>
      <c r="H15" s="85"/>
      <c r="I15" s="85"/>
      <c r="J15" s="85"/>
      <c r="K15" s="85"/>
      <c r="L15" s="85"/>
      <c r="M15" s="85"/>
      <c r="N15" s="85"/>
      <c r="O15" s="85"/>
      <c r="P15" s="85"/>
      <c r="Q15" s="132"/>
      <c r="R15" s="132"/>
      <c r="S15" s="132"/>
      <c r="T15" s="132"/>
      <c r="U15" s="132"/>
      <c r="V15" s="85"/>
      <c r="W15" s="85"/>
      <c r="X15" s="133"/>
      <c r="Y15" s="38"/>
      <c r="Z15" s="35"/>
      <c r="AA15" s="24"/>
      <c r="AB15" s="2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43"/>
      <c r="R16" s="143"/>
      <c r="S16" s="143"/>
      <c r="T16" s="143"/>
      <c r="U16" s="143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43"/>
      <c r="R17" s="143"/>
      <c r="S17" s="143"/>
      <c r="T17" s="143"/>
      <c r="U17" s="143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43"/>
      <c r="R18" s="143"/>
      <c r="S18" s="143"/>
      <c r="T18" s="143"/>
      <c r="U18" s="143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43"/>
      <c r="R19" s="143"/>
      <c r="S19" s="143"/>
      <c r="T19" s="143"/>
      <c r="U19" s="143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43"/>
      <c r="R20" s="143"/>
      <c r="S20" s="143"/>
      <c r="T20" s="143"/>
      <c r="U20" s="143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43"/>
      <c r="R21" s="143"/>
      <c r="S21" s="143"/>
      <c r="T21" s="143"/>
      <c r="U21" s="143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43"/>
      <c r="R22" s="143"/>
      <c r="S22" s="143"/>
      <c r="T22" s="143"/>
      <c r="U22" s="143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43"/>
      <c r="R23" s="143"/>
      <c r="S23" s="143"/>
      <c r="T23" s="143"/>
      <c r="U23" s="143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43"/>
      <c r="R24" s="143"/>
      <c r="S24" s="143"/>
      <c r="T24" s="143"/>
      <c r="U24" s="143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43"/>
      <c r="R25" s="143"/>
      <c r="S25" s="143"/>
      <c r="T25" s="143"/>
      <c r="U25" s="143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43"/>
      <c r="R26" s="143"/>
      <c r="S26" s="143"/>
      <c r="T26" s="143"/>
      <c r="U26" s="143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43"/>
      <c r="R27" s="143"/>
      <c r="S27" s="143"/>
      <c r="T27" s="143"/>
      <c r="U27" s="143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43"/>
      <c r="R28" s="143"/>
      <c r="S28" s="143"/>
      <c r="T28" s="143"/>
      <c r="U28" s="143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43"/>
      <c r="R29" s="143"/>
      <c r="S29" s="143"/>
      <c r="T29" s="143"/>
      <c r="U29" s="143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43"/>
      <c r="R30" s="143"/>
      <c r="S30" s="143"/>
      <c r="T30" s="143"/>
      <c r="U30" s="143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43"/>
      <c r="R31" s="143"/>
      <c r="S31" s="143"/>
      <c r="T31" s="143"/>
      <c r="U31" s="143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43"/>
      <c r="R32" s="143"/>
      <c r="S32" s="143"/>
      <c r="T32" s="143"/>
      <c r="U32" s="143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43"/>
      <c r="R33" s="143"/>
      <c r="S33" s="143"/>
      <c r="T33" s="143"/>
      <c r="U33" s="143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43"/>
      <c r="R34" s="143"/>
      <c r="S34" s="143"/>
      <c r="T34" s="143"/>
      <c r="U34" s="143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43"/>
      <c r="R35" s="143"/>
      <c r="S35" s="143"/>
      <c r="T35" s="143"/>
      <c r="U35" s="143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43"/>
      <c r="R36" s="143"/>
      <c r="S36" s="143"/>
      <c r="T36" s="143"/>
      <c r="U36" s="143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43"/>
      <c r="R37" s="143"/>
      <c r="S37" s="143"/>
      <c r="T37" s="143"/>
      <c r="U37" s="143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43"/>
      <c r="R38" s="143"/>
      <c r="S38" s="143"/>
      <c r="T38" s="143"/>
      <c r="U38" s="143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43"/>
      <c r="R39" s="143"/>
      <c r="S39" s="143"/>
      <c r="T39" s="143"/>
      <c r="U39" s="143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43"/>
      <c r="R40" s="143"/>
      <c r="S40" s="143"/>
      <c r="T40" s="143"/>
      <c r="U40" s="143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43"/>
      <c r="R41" s="143"/>
      <c r="S41" s="143"/>
      <c r="T41" s="143"/>
      <c r="U41" s="143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43"/>
      <c r="R42" s="143"/>
      <c r="S42" s="143"/>
      <c r="T42" s="143"/>
      <c r="U42" s="143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43"/>
      <c r="R43" s="143"/>
      <c r="S43" s="143"/>
      <c r="T43" s="143"/>
      <c r="U43" s="143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43"/>
      <c r="R44" s="143"/>
      <c r="S44" s="143"/>
      <c r="T44" s="143"/>
      <c r="U44" s="143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43"/>
      <c r="R45" s="143"/>
      <c r="S45" s="143"/>
      <c r="T45" s="143"/>
      <c r="U45" s="143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43"/>
      <c r="R46" s="143"/>
      <c r="S46" s="143"/>
      <c r="T46" s="143"/>
      <c r="U46" s="143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43"/>
      <c r="R47" s="143"/>
      <c r="S47" s="143"/>
      <c r="T47" s="143"/>
      <c r="U47" s="143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43"/>
      <c r="R48" s="143"/>
      <c r="S48" s="143"/>
      <c r="T48" s="143"/>
      <c r="U48" s="143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43"/>
      <c r="R49" s="143"/>
      <c r="S49" s="143"/>
      <c r="T49" s="143"/>
      <c r="U49" s="143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43"/>
      <c r="R50" s="143"/>
      <c r="S50" s="143"/>
      <c r="T50" s="143"/>
      <c r="U50" s="143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43"/>
      <c r="R51" s="143"/>
      <c r="S51" s="143"/>
      <c r="T51" s="143"/>
      <c r="U51" s="143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43"/>
      <c r="R52" s="143"/>
      <c r="S52" s="143"/>
      <c r="T52" s="143"/>
      <c r="U52" s="143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7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43"/>
      <c r="R53" s="143"/>
      <c r="S53" s="143"/>
      <c r="T53" s="143"/>
      <c r="U53" s="143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7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43"/>
      <c r="R54" s="143"/>
      <c r="S54" s="143"/>
      <c r="T54" s="143"/>
      <c r="U54" s="143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7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43"/>
      <c r="R55" s="143"/>
      <c r="S55" s="143"/>
      <c r="T55" s="143"/>
      <c r="U55" s="143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7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43"/>
      <c r="R56" s="143"/>
      <c r="S56" s="143"/>
      <c r="T56" s="143"/>
      <c r="U56" s="143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7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43"/>
      <c r="R57" s="143"/>
      <c r="S57" s="143"/>
      <c r="T57" s="143"/>
      <c r="U57" s="143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7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43"/>
      <c r="R58" s="143"/>
      <c r="S58" s="143"/>
      <c r="T58" s="143"/>
      <c r="U58" s="143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7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43"/>
      <c r="R59" s="143"/>
      <c r="S59" s="143"/>
      <c r="T59" s="143"/>
      <c r="U59" s="143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7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143"/>
      <c r="R60" s="143"/>
      <c r="S60" s="143"/>
      <c r="T60" s="143"/>
      <c r="U60" s="143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7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143"/>
      <c r="R61" s="143"/>
      <c r="S61" s="143"/>
      <c r="T61" s="143"/>
      <c r="U61" s="143"/>
      <c r="V61" s="35"/>
      <c r="W61" s="58"/>
      <c r="X61" s="35"/>
      <c r="Y61" s="64"/>
      <c r="Z61" s="64"/>
      <c r="AA61" s="64"/>
      <c r="AB61" s="64"/>
      <c r="AC61" s="64"/>
      <c r="AD61" s="64"/>
    </row>
    <row r="62" spans="1:30" x14ac:dyDescent="0.25">
      <c r="A62" s="23"/>
      <c r="B62" s="58"/>
      <c r="C62" s="35"/>
      <c r="D62" s="58"/>
      <c r="E62" s="79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143"/>
      <c r="R62" s="143"/>
      <c r="S62" s="143"/>
      <c r="T62" s="143"/>
      <c r="U62" s="143"/>
      <c r="V62" s="35"/>
      <c r="W62" s="58"/>
      <c r="X62" s="35"/>
      <c r="Y62" s="64"/>
      <c r="Z62" s="64"/>
      <c r="AA62" s="64"/>
      <c r="AB62" s="64"/>
      <c r="AC62" s="64"/>
      <c r="AD62" s="64"/>
    </row>
    <row r="63" spans="1:30" x14ac:dyDescent="0.25">
      <c r="A63" s="23"/>
      <c r="B63" s="58"/>
      <c r="C63" s="35"/>
      <c r="D63" s="58"/>
      <c r="E63" s="79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143"/>
      <c r="R63" s="143"/>
      <c r="S63" s="143"/>
      <c r="T63" s="143"/>
      <c r="U63" s="143"/>
      <c r="V63" s="35"/>
      <c r="W63" s="58"/>
      <c r="X63" s="35"/>
      <c r="Y63" s="64"/>
      <c r="Z63" s="64"/>
      <c r="AA63" s="64"/>
      <c r="AB63" s="64"/>
      <c r="AC63" s="64"/>
      <c r="AD63" s="64"/>
    </row>
    <row r="64" spans="1:30" x14ac:dyDescent="0.25">
      <c r="A64" s="23"/>
      <c r="B64" s="58"/>
      <c r="C64" s="35"/>
      <c r="D64" s="58"/>
      <c r="E64" s="79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143"/>
      <c r="R64" s="143"/>
      <c r="S64" s="143"/>
      <c r="T64" s="143"/>
      <c r="U64" s="143"/>
      <c r="V64" s="35"/>
      <c r="W64" s="58"/>
      <c r="X64" s="35"/>
      <c r="Y64" s="64"/>
      <c r="Z64" s="64"/>
      <c r="AA64" s="64"/>
      <c r="AB64" s="64"/>
      <c r="AC64" s="64"/>
      <c r="AD64" s="64"/>
    </row>
    <row r="65" spans="1:30" x14ac:dyDescent="0.25">
      <c r="A65" s="23"/>
      <c r="B65" s="58"/>
      <c r="C65" s="35"/>
      <c r="D65" s="58"/>
      <c r="E65" s="79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143"/>
      <c r="R65" s="143"/>
      <c r="S65" s="143"/>
      <c r="T65" s="143"/>
      <c r="U65" s="143"/>
      <c r="V65" s="35"/>
      <c r="W65" s="58"/>
      <c r="X65" s="35"/>
      <c r="Y65" s="64"/>
      <c r="Z65" s="64"/>
      <c r="AA65" s="64"/>
      <c r="AB65" s="64"/>
      <c r="AC65" s="64"/>
      <c r="AD65" s="64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4"/>
      <c r="R71" s="144"/>
      <c r="S71" s="144"/>
      <c r="T71" s="144"/>
      <c r="U71" s="144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4"/>
      <c r="R73" s="144"/>
      <c r="S73" s="144"/>
      <c r="T73" s="144"/>
      <c r="U73" s="14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4"/>
      <c r="R74" s="144"/>
      <c r="S74" s="144"/>
      <c r="T74" s="144"/>
      <c r="U74" s="14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4"/>
      <c r="R75" s="144"/>
      <c r="S75" s="144"/>
      <c r="T75" s="144"/>
      <c r="U75" s="14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4"/>
      <c r="R76" s="144"/>
      <c r="S76" s="144"/>
      <c r="T76" s="144"/>
      <c r="U76" s="14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4"/>
      <c r="R77" s="144"/>
      <c r="S77" s="144"/>
      <c r="T77" s="144"/>
      <c r="U77" s="14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4"/>
      <c r="R78" s="144"/>
      <c r="S78" s="144"/>
      <c r="T78" s="144"/>
      <c r="U78" s="14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4"/>
      <c r="R79" s="144"/>
      <c r="S79" s="144"/>
      <c r="T79" s="144"/>
      <c r="U79" s="14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4"/>
      <c r="R80" s="144"/>
      <c r="S80" s="144"/>
      <c r="T80" s="144"/>
      <c r="U80" s="14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4"/>
      <c r="R81" s="144"/>
      <c r="S81" s="144"/>
      <c r="T81" s="144"/>
      <c r="U81" s="14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4"/>
      <c r="R82" s="144"/>
      <c r="S82" s="144"/>
      <c r="T82" s="144"/>
      <c r="U82" s="14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4"/>
      <c r="R83" s="144"/>
      <c r="S83" s="144"/>
      <c r="T83" s="144"/>
      <c r="U83" s="14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4"/>
      <c r="R84" s="144"/>
      <c r="S84" s="144"/>
      <c r="T84" s="144"/>
      <c r="U84" s="14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4"/>
      <c r="R85" s="144"/>
      <c r="S85" s="144"/>
      <c r="T85" s="144"/>
      <c r="U85" s="14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4"/>
      <c r="R86" s="144"/>
      <c r="S86" s="144"/>
      <c r="T86" s="144"/>
      <c r="U86" s="14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4"/>
      <c r="R87" s="144"/>
      <c r="S87" s="144"/>
      <c r="T87" s="144"/>
      <c r="U87" s="14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4"/>
      <c r="R88" s="144"/>
      <c r="S88" s="144"/>
      <c r="T88" s="144"/>
      <c r="U88" s="14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4"/>
      <c r="R89" s="144"/>
      <c r="S89" s="144"/>
      <c r="T89" s="144"/>
      <c r="U89" s="14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4"/>
      <c r="R90" s="144"/>
      <c r="S90" s="144"/>
      <c r="T90" s="144"/>
      <c r="U90" s="14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4"/>
      <c r="R91" s="144"/>
      <c r="S91" s="144"/>
      <c r="T91" s="144"/>
      <c r="U91" s="14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4"/>
      <c r="R92" s="144"/>
      <c r="S92" s="144"/>
      <c r="T92" s="144"/>
      <c r="U92" s="14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4"/>
      <c r="R93" s="144"/>
      <c r="S93" s="144"/>
      <c r="T93" s="144"/>
      <c r="U93" s="14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4"/>
      <c r="R94" s="144"/>
      <c r="S94" s="144"/>
      <c r="T94" s="144"/>
      <c r="U94" s="14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4"/>
      <c r="R95" s="144"/>
      <c r="S95" s="144"/>
      <c r="T95" s="144"/>
      <c r="U95" s="14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4"/>
      <c r="R96" s="144"/>
      <c r="S96" s="144"/>
      <c r="T96" s="144"/>
      <c r="U96" s="14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4"/>
      <c r="R97" s="144"/>
      <c r="S97" s="144"/>
      <c r="T97" s="144"/>
      <c r="U97" s="14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4"/>
      <c r="R98" s="144"/>
      <c r="S98" s="144"/>
      <c r="T98" s="144"/>
      <c r="U98" s="14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4"/>
      <c r="R99" s="144"/>
      <c r="S99" s="144"/>
      <c r="T99" s="144"/>
      <c r="U99" s="14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4"/>
      <c r="R100" s="144"/>
      <c r="S100" s="144"/>
      <c r="T100" s="144"/>
      <c r="U100" s="14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4"/>
      <c r="R101" s="144"/>
      <c r="S101" s="144"/>
      <c r="T101" s="144"/>
      <c r="U101" s="14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4"/>
      <c r="R102" s="144"/>
      <c r="S102" s="144"/>
      <c r="T102" s="144"/>
      <c r="U102" s="14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4"/>
      <c r="R103" s="144"/>
      <c r="S103" s="144"/>
      <c r="T103" s="144"/>
      <c r="U103" s="14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4"/>
      <c r="R104" s="144"/>
      <c r="S104" s="144"/>
      <c r="T104" s="144"/>
      <c r="U104" s="14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4"/>
      <c r="R105" s="144"/>
      <c r="S105" s="144"/>
      <c r="T105" s="144"/>
      <c r="U105" s="14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4"/>
      <c r="R106" s="144"/>
      <c r="S106" s="144"/>
      <c r="T106" s="144"/>
      <c r="U106" s="14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4"/>
      <c r="R107" s="144"/>
      <c r="S107" s="144"/>
      <c r="T107" s="144"/>
      <c r="U107" s="14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4"/>
      <c r="R108" s="144"/>
      <c r="S108" s="144"/>
      <c r="T108" s="144"/>
      <c r="U108" s="14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4"/>
      <c r="R109" s="144"/>
      <c r="S109" s="144"/>
      <c r="T109" s="144"/>
      <c r="U109" s="14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4"/>
      <c r="R110" s="144"/>
      <c r="S110" s="144"/>
      <c r="T110" s="144"/>
      <c r="U110" s="14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4"/>
      <c r="R111" s="144"/>
      <c r="S111" s="144"/>
      <c r="T111" s="144"/>
      <c r="U111" s="14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4"/>
      <c r="R112" s="144"/>
      <c r="S112" s="144"/>
      <c r="T112" s="144"/>
      <c r="U112" s="14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4"/>
      <c r="R113" s="144"/>
      <c r="S113" s="144"/>
      <c r="T113" s="144"/>
      <c r="U113" s="14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4"/>
      <c r="R114" s="144"/>
      <c r="S114" s="144"/>
      <c r="T114" s="144"/>
      <c r="U114" s="14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4"/>
      <c r="R115" s="144"/>
      <c r="S115" s="144"/>
      <c r="T115" s="144"/>
      <c r="U115" s="14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4"/>
      <c r="R116" s="144"/>
      <c r="S116" s="144"/>
      <c r="T116" s="144"/>
      <c r="U116" s="14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4"/>
      <c r="R117" s="144"/>
      <c r="S117" s="144"/>
      <c r="T117" s="144"/>
      <c r="U117" s="14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4"/>
      <c r="R118" s="144"/>
      <c r="S118" s="144"/>
      <c r="T118" s="144"/>
      <c r="U118" s="14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4"/>
      <c r="R119" s="144"/>
      <c r="S119" s="144"/>
      <c r="T119" s="144"/>
      <c r="U119" s="14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4"/>
      <c r="R120" s="144"/>
      <c r="S120" s="144"/>
      <c r="T120" s="144"/>
      <c r="U120" s="14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4"/>
      <c r="R121" s="144"/>
      <c r="S121" s="144"/>
      <c r="T121" s="144"/>
      <c r="U121" s="14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4"/>
      <c r="R122" s="144"/>
      <c r="S122" s="144"/>
      <c r="T122" s="144"/>
      <c r="U122" s="14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4"/>
      <c r="R123" s="144"/>
      <c r="S123" s="144"/>
      <c r="T123" s="144"/>
      <c r="U123" s="14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4"/>
      <c r="R124" s="144"/>
      <c r="S124" s="144"/>
      <c r="T124" s="144"/>
      <c r="U124" s="14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4"/>
      <c r="R125" s="144"/>
      <c r="S125" s="144"/>
      <c r="T125" s="144"/>
      <c r="U125" s="14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4"/>
      <c r="R126" s="144"/>
      <c r="S126" s="144"/>
      <c r="T126" s="144"/>
      <c r="U126" s="14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4"/>
      <c r="R127" s="144"/>
      <c r="S127" s="144"/>
      <c r="T127" s="144"/>
      <c r="U127" s="14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4"/>
      <c r="R128" s="144"/>
      <c r="S128" s="144"/>
      <c r="T128" s="144"/>
      <c r="U128" s="14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4"/>
      <c r="R129" s="144"/>
      <c r="S129" s="144"/>
      <c r="T129" s="144"/>
      <c r="U129" s="14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4"/>
      <c r="R130" s="144"/>
      <c r="S130" s="144"/>
      <c r="T130" s="144"/>
      <c r="U130" s="14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4"/>
      <c r="R131" s="144"/>
      <c r="S131" s="144"/>
      <c r="T131" s="144"/>
      <c r="U131" s="14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4"/>
      <c r="R132" s="144"/>
      <c r="S132" s="144"/>
      <c r="T132" s="144"/>
      <c r="U132" s="14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4"/>
      <c r="R133" s="144"/>
      <c r="S133" s="144"/>
      <c r="T133" s="144"/>
      <c r="U133" s="14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4"/>
      <c r="R134" s="144"/>
      <c r="S134" s="144"/>
      <c r="T134" s="144"/>
      <c r="U134" s="14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4"/>
      <c r="R135" s="144"/>
      <c r="S135" s="144"/>
      <c r="T135" s="144"/>
      <c r="U135" s="14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4"/>
      <c r="R136" s="144"/>
      <c r="S136" s="144"/>
      <c r="T136" s="144"/>
      <c r="U136" s="14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4"/>
      <c r="R137" s="144"/>
      <c r="S137" s="144"/>
      <c r="T137" s="144"/>
      <c r="U137" s="14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4"/>
      <c r="R138" s="144"/>
      <c r="S138" s="144"/>
      <c r="T138" s="144"/>
      <c r="U138" s="14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4"/>
      <c r="R139" s="144"/>
      <c r="S139" s="144"/>
      <c r="T139" s="144"/>
      <c r="U139" s="14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4"/>
      <c r="R140" s="144"/>
      <c r="S140" s="144"/>
      <c r="T140" s="144"/>
      <c r="U140" s="14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4"/>
      <c r="R141" s="144"/>
      <c r="S141" s="144"/>
      <c r="T141" s="144"/>
      <c r="U141" s="14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4"/>
      <c r="R142" s="144"/>
      <c r="S142" s="144"/>
      <c r="T142" s="144"/>
      <c r="U142" s="14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4"/>
      <c r="R143" s="144"/>
      <c r="S143" s="144"/>
      <c r="T143" s="144"/>
      <c r="U143" s="144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44"/>
      <c r="R156" s="144"/>
      <c r="S156" s="144"/>
      <c r="T156" s="144"/>
      <c r="U156" s="14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44"/>
      <c r="R157" s="144"/>
      <c r="S157" s="144"/>
      <c r="T157" s="144"/>
      <c r="U157" s="14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44"/>
      <c r="R158" s="144"/>
      <c r="S158" s="144"/>
      <c r="T158" s="144"/>
      <c r="U158" s="14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44"/>
      <c r="R159" s="144"/>
      <c r="S159" s="144"/>
      <c r="T159" s="144"/>
      <c r="U159" s="144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4"/>
      <c r="R171" s="144"/>
      <c r="S171" s="144"/>
      <c r="T171" s="144"/>
      <c r="U171" s="14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4"/>
      <c r="R172" s="144"/>
      <c r="S172" s="144"/>
      <c r="T172" s="144"/>
      <c r="U172" s="14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4"/>
      <c r="R173" s="144"/>
      <c r="S173" s="144"/>
      <c r="T173" s="144"/>
      <c r="U173" s="14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4"/>
      <c r="R174" s="144"/>
      <c r="S174" s="144"/>
      <c r="T174" s="144"/>
      <c r="U174" s="14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4"/>
      <c r="R175" s="144"/>
      <c r="S175" s="144"/>
      <c r="T175" s="144"/>
      <c r="U175" s="14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4"/>
      <c r="R176" s="144"/>
      <c r="S176" s="144"/>
      <c r="T176" s="144"/>
      <c r="U176" s="14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4"/>
      <c r="R177" s="144"/>
      <c r="S177" s="144"/>
      <c r="T177" s="144"/>
      <c r="U177" s="14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4"/>
      <c r="R178" s="144"/>
      <c r="S178" s="144"/>
      <c r="T178" s="144"/>
      <c r="U178" s="14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44"/>
      <c r="R179" s="144"/>
      <c r="S179" s="144"/>
      <c r="T179" s="144"/>
      <c r="U179" s="14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44"/>
      <c r="R180" s="144"/>
      <c r="S180" s="144"/>
      <c r="T180" s="144"/>
      <c r="U180" s="14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44"/>
      <c r="R181" s="144"/>
      <c r="S181" s="144"/>
      <c r="T181" s="144"/>
      <c r="U181" s="14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44"/>
      <c r="R182" s="144"/>
      <c r="S182" s="144"/>
      <c r="T182" s="144"/>
      <c r="U182" s="14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44"/>
      <c r="R183" s="144"/>
      <c r="S183" s="144"/>
      <c r="T183" s="144"/>
      <c r="U183" s="14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44"/>
      <c r="R184" s="144"/>
      <c r="S184" s="144"/>
      <c r="T184" s="144"/>
      <c r="U184" s="14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44"/>
      <c r="R185" s="144"/>
      <c r="S185" s="144"/>
      <c r="T185" s="144"/>
      <c r="U185" s="14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44"/>
      <c r="R186" s="144"/>
      <c r="S186" s="144"/>
      <c r="T186" s="144"/>
      <c r="U186" s="14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44"/>
      <c r="R187" s="144"/>
      <c r="S187" s="144"/>
      <c r="T187" s="144"/>
      <c r="U187" s="14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44"/>
      <c r="R188" s="144"/>
      <c r="S188" s="144"/>
      <c r="T188" s="144"/>
      <c r="U188" s="14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44"/>
      <c r="R189" s="144"/>
      <c r="S189" s="144"/>
      <c r="T189" s="144"/>
      <c r="U189" s="144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2020-09-17T16:14:26Z</dcterms:modified>
</cp:coreProperties>
</file>