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Taul1" sheetId="7" r:id="rId4"/>
  </sheets>
  <calcPr calcId="145621"/>
</workbook>
</file>

<file path=xl/calcChain.xml><?xml version="1.0" encoding="utf-8"?>
<calcChain xmlns="http://schemas.openxmlformats.org/spreadsheetml/2006/main">
  <c r="E24" i="7" l="1"/>
  <c r="K55" i="1"/>
  <c r="J55" i="1"/>
  <c r="I55" i="1"/>
  <c r="H55" i="1"/>
  <c r="AN74" i="1" l="1"/>
  <c r="AM74" i="1"/>
  <c r="AM75" i="1" s="1"/>
  <c r="AM51" i="1" s="1"/>
  <c r="AL74" i="1"/>
  <c r="AN72" i="1"/>
  <c r="AM72" i="1"/>
  <c r="AN69" i="1"/>
  <c r="AM54" i="1" s="1"/>
  <c r="AM69" i="1"/>
  <c r="AM55" i="1"/>
  <c r="AM50" i="1"/>
  <c r="AM49" i="1"/>
  <c r="AN45" i="1"/>
  <c r="AM45" i="1"/>
  <c r="AL45" i="1"/>
  <c r="AN43" i="1"/>
  <c r="AL55" i="1" s="1"/>
  <c r="AM43" i="1"/>
  <c r="AL50" i="1" s="1"/>
  <c r="AN50" i="1" s="1"/>
  <c r="AN40" i="1"/>
  <c r="AL54" i="1" s="1"/>
  <c r="AM40" i="1"/>
  <c r="AL49" i="1" s="1"/>
  <c r="AN49" i="1" l="1"/>
  <c r="AN46" i="1"/>
  <c r="AL56" i="1" s="1"/>
  <c r="AN54" i="1"/>
  <c r="AN55" i="1"/>
  <c r="AM46" i="1"/>
  <c r="AL51" i="1" s="1"/>
  <c r="AN75" i="1"/>
  <c r="AM56" i="1" s="1"/>
  <c r="AN51" i="1"/>
  <c r="H75" i="1"/>
  <c r="AH48" i="1"/>
  <c r="AH49" i="1"/>
  <c r="AN56" i="1" l="1"/>
  <c r="K82" i="1"/>
  <c r="J82" i="1"/>
  <c r="I82" i="1"/>
  <c r="H82" i="1"/>
  <c r="K81" i="1"/>
  <c r="J81" i="1"/>
  <c r="I81" i="1"/>
  <c r="H81" i="1"/>
  <c r="K80" i="1"/>
  <c r="J80" i="1"/>
  <c r="I80" i="1"/>
  <c r="H80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K73" i="1"/>
  <c r="J73" i="1"/>
  <c r="I73" i="1"/>
  <c r="H73" i="1"/>
  <c r="K70" i="1"/>
  <c r="J70" i="1"/>
  <c r="I70" i="1"/>
  <c r="H70" i="1"/>
  <c r="K68" i="1"/>
  <c r="J68" i="1"/>
  <c r="I68" i="1"/>
  <c r="H68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9" i="1"/>
  <c r="J39" i="1"/>
  <c r="I39" i="1"/>
  <c r="H39" i="1"/>
  <c r="K71" i="1"/>
  <c r="J71" i="1"/>
  <c r="I71" i="1"/>
  <c r="H71" i="1"/>
  <c r="K8" i="6" l="1"/>
  <c r="K9" i="6" s="1"/>
  <c r="K13" i="6" s="1"/>
  <c r="J13" i="6" s="1"/>
  <c r="K6" i="6"/>
  <c r="O12" i="6"/>
  <c r="N12" i="6"/>
  <c r="M12" i="6"/>
  <c r="L12" i="6"/>
  <c r="K12" i="6"/>
  <c r="AS9" i="6"/>
  <c r="AQ9" i="6"/>
  <c r="AP9" i="6"/>
  <c r="AO9" i="6"/>
  <c r="AN9" i="6"/>
  <c r="AM9" i="6"/>
  <c r="AG9" i="6"/>
  <c r="AE9" i="6"/>
  <c r="I14" i="6" s="1"/>
  <c r="AD9" i="6"/>
  <c r="H14" i="6" s="1"/>
  <c r="AC9" i="6"/>
  <c r="G14" i="6" s="1"/>
  <c r="AB9" i="6"/>
  <c r="F14" i="6" s="1"/>
  <c r="AA9" i="6"/>
  <c r="E14" i="6" s="1"/>
  <c r="W9" i="6"/>
  <c r="U9" i="6"/>
  <c r="T9" i="6"/>
  <c r="S9" i="6"/>
  <c r="R9" i="6"/>
  <c r="Q9" i="6"/>
  <c r="I9" i="6"/>
  <c r="I13" i="6" s="1"/>
  <c r="I15" i="6" s="1"/>
  <c r="H9" i="6"/>
  <c r="H13" i="6" s="1"/>
  <c r="H15" i="6" s="1"/>
  <c r="G9" i="6"/>
  <c r="G13" i="6" s="1"/>
  <c r="G15" i="6" s="1"/>
  <c r="F9" i="6"/>
  <c r="F13" i="6" s="1"/>
  <c r="F15" i="6" s="1"/>
  <c r="E9" i="6"/>
  <c r="E13" i="6" s="1"/>
  <c r="E15" i="6" s="1"/>
  <c r="J9" i="6" l="1"/>
  <c r="AR9" i="6"/>
  <c r="L13" i="6"/>
  <c r="N13" i="6"/>
  <c r="M13" i="6"/>
  <c r="O13" i="6"/>
  <c r="M15" i="6"/>
  <c r="M14" i="6"/>
  <c r="K14" i="6"/>
  <c r="K15" i="6" s="1"/>
  <c r="J15" i="6" s="1"/>
  <c r="N15" i="6"/>
  <c r="L15" i="6"/>
  <c r="N14" i="6"/>
  <c r="L14" i="6"/>
  <c r="O15" i="6"/>
  <c r="J14" i="6"/>
  <c r="O14" i="6"/>
  <c r="AF9" i="6"/>
  <c r="Y24" i="1" l="1"/>
  <c r="X24" i="1"/>
  <c r="W24" i="1"/>
  <c r="V24" i="1"/>
  <c r="U24" i="1"/>
  <c r="AQ24" i="1" l="1"/>
  <c r="AP24" i="1"/>
  <c r="AO24" i="1"/>
  <c r="AN24" i="1"/>
  <c r="AM24" i="1"/>
  <c r="AL24" i="1"/>
  <c r="M24" i="1"/>
  <c r="L24" i="1"/>
  <c r="K24" i="1"/>
  <c r="J24" i="1"/>
  <c r="I24" i="1"/>
  <c r="H24" i="1"/>
  <c r="G24" i="1"/>
  <c r="F24" i="1"/>
  <c r="E24" i="1"/>
  <c r="O17" i="1"/>
  <c r="O16" i="1"/>
  <c r="O15" i="1"/>
  <c r="O14" i="1"/>
  <c r="O13" i="1"/>
  <c r="O12" i="1"/>
  <c r="O11" i="1"/>
  <c r="O10" i="1"/>
  <c r="O9" i="1"/>
  <c r="O7" i="1"/>
  <c r="P11" i="3"/>
  <c r="N11" i="3"/>
  <c r="M11" i="3"/>
  <c r="I11" i="3"/>
  <c r="G11" i="3"/>
  <c r="O24" i="1" l="1"/>
  <c r="N24" i="1" s="1"/>
  <c r="H30" i="1" l="1"/>
  <c r="G30" i="1"/>
  <c r="F30" i="1"/>
  <c r="E30" i="1"/>
  <c r="F29" i="1"/>
  <c r="I30" i="1"/>
  <c r="I29" i="1"/>
  <c r="H29" i="1"/>
  <c r="G29" i="1"/>
  <c r="E29" i="1"/>
  <c r="N29" i="1"/>
  <c r="L29" i="1" l="1"/>
  <c r="L30" i="1"/>
  <c r="M29" i="1"/>
  <c r="O29" i="1"/>
  <c r="K29" i="1"/>
  <c r="M30" i="1"/>
  <c r="K30" i="1"/>
  <c r="N30" i="1"/>
  <c r="Z24" i="1" s="1"/>
  <c r="O32" i="1" l="1"/>
  <c r="H32" i="1"/>
  <c r="G32" i="1" l="1"/>
  <c r="F32" i="1"/>
  <c r="E32" i="1"/>
  <c r="L32" i="1" s="1"/>
  <c r="D26" i="1"/>
  <c r="AA24" i="1"/>
  <c r="I32" i="1" l="1"/>
  <c r="K32" i="1"/>
  <c r="N32" i="1" l="1"/>
  <c r="M32" i="1"/>
</calcChain>
</file>

<file path=xl/sharedStrings.xml><?xml version="1.0" encoding="utf-8"?>
<sst xmlns="http://schemas.openxmlformats.org/spreadsheetml/2006/main" count="914" uniqueCount="472">
  <si>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</si>
  <si>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</si>
  <si>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</si>
  <si>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</si>
  <si>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</si>
  <si>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</si>
  <si>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</si>
  <si>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</si>
  <si>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</si>
  <si>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</si>
  <si>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</si>
  <si>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</si>
  <si>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</si>
  <si>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</si>
  <si>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</si>
  <si>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</si>
  <si>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</si>
  <si>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</si>
  <si>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</si>
  <si>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</si>
  <si>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</si>
  <si>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</si>
  <si>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</si>
  <si>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</si>
  <si>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</si>
  <si>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</si>
  <si>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</si>
  <si>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</si>
  <si>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</si>
  <si>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</si>
  <si>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</si>
  <si>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</si>
  <si>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</si>
  <si>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</si>
  <si>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</si>
  <si>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</si>
  <si>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</si>
  <si>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</si>
  <si>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</si>
  <si>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</si>
  <si>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</si>
  <si>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</si>
  <si>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</si>
  <si>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</si>
  <si>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</si>
  <si>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</si>
  <si>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</si>
  <si>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</si>
  <si>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</si>
  <si>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</si>
  <si>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</si>
  <si>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</si>
  <si>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</si>
  <si>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</si>
  <si>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</si>
  <si>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</si>
  <si>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</si>
  <si>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7.</t>
  </si>
  <si>
    <t>6.</t>
  </si>
  <si>
    <t>0/0</t>
  </si>
  <si>
    <t>KAIKKIEN AIKOJEN TILASTOT, TOP-10</t>
  </si>
  <si>
    <t>PESISPÖRSSIRAJAT</t>
  </si>
  <si>
    <t>1000 p</t>
  </si>
  <si>
    <t>Länsi</t>
  </si>
  <si>
    <t>YKKÖSPESIS</t>
  </si>
  <si>
    <t>1.</t>
  </si>
  <si>
    <t>3.</t>
  </si>
  <si>
    <t>ykköspesis</t>
  </si>
  <si>
    <t>suomensarja</t>
  </si>
  <si>
    <t>10.</t>
  </si>
  <si>
    <t>hSM</t>
  </si>
  <si>
    <t>Seurat</t>
  </si>
  <si>
    <t>MIEHET</t>
  </si>
  <si>
    <t xml:space="preserve">  2-0  (6-3, 23-6)</t>
  </si>
  <si>
    <t>jok</t>
  </si>
  <si>
    <t>Risto Ojanperä</t>
  </si>
  <si>
    <t>4994</t>
  </si>
  <si>
    <t>04.07. 2010  Helsinki</t>
  </si>
  <si>
    <r>
      <t xml:space="preserve"> </t>
    </r>
    <r>
      <rPr>
        <b/>
        <sz val="16"/>
        <rFont val="Times New Roman"/>
        <family val="1"/>
      </rPr>
      <t>ITÄ - LÄNSI - KORTTI</t>
    </r>
  </si>
  <si>
    <t xml:space="preserve">Veli-Pekka Yli-Hirvelä </t>
  </si>
  <si>
    <t>28.1.1985   Kauhajoki</t>
  </si>
  <si>
    <t>02.07. 2006  Kitee</t>
  </si>
  <si>
    <t xml:space="preserve">  1-0  (3-0, 1-1)</t>
  </si>
  <si>
    <t>KoU</t>
  </si>
  <si>
    <t>Matti Iivarinen</t>
  </si>
  <si>
    <t>5134</t>
  </si>
  <si>
    <t>01.07. 2007  Kouvola</t>
  </si>
  <si>
    <t xml:space="preserve">  1-2  (3-3, 7-3, 0-2)</t>
  </si>
  <si>
    <t>II p</t>
  </si>
  <si>
    <t>Sami Sirviö</t>
  </si>
  <si>
    <t>28.06. 2009  Kuopio</t>
  </si>
  <si>
    <t xml:space="preserve">  2-1  (0-3, 5-3, 1-0)</t>
  </si>
  <si>
    <t>Riku Lehto</t>
  </si>
  <si>
    <t>6312</t>
  </si>
  <si>
    <t>2k</t>
  </si>
  <si>
    <t>22.07. 2012  Sotkamo</t>
  </si>
  <si>
    <t xml:space="preserve">  1-2  (5-1, 5-10, 0-3)</t>
  </si>
  <si>
    <t>5214</t>
  </si>
  <si>
    <t>28.06. 2015  Hyvinkää</t>
  </si>
  <si>
    <t>JymyJussit</t>
  </si>
  <si>
    <t>Sami-Petteri Kivimäki</t>
  </si>
  <si>
    <t>4409</t>
  </si>
  <si>
    <t>21 v  5 kk  4 pv</t>
  </si>
  <si>
    <t>B - POJAT</t>
  </si>
  <si>
    <t>Itä - Länsi, tulos</t>
  </si>
  <si>
    <t>28.06. 2002  Ilmajoki</t>
  </si>
  <si>
    <t xml:space="preserve">  0-1  (0-5, 1-1)</t>
  </si>
  <si>
    <t>2p</t>
  </si>
  <si>
    <t>I p</t>
  </si>
  <si>
    <t>Markku Puhtimäki</t>
  </si>
  <si>
    <t>1059</t>
  </si>
  <si>
    <t>A - POJAT</t>
  </si>
  <si>
    <t>19.06. 2004  Hyvinkää</t>
  </si>
  <si>
    <t xml:space="preserve">  2-0  (4-1, 11-10)</t>
  </si>
  <si>
    <t>1435</t>
  </si>
  <si>
    <t>2/4</t>
  </si>
  <si>
    <t>5212</t>
  </si>
  <si>
    <t>9/12</t>
  </si>
  <si>
    <t>6/8</t>
  </si>
  <si>
    <t>1/1</t>
  </si>
  <si>
    <t>1/2</t>
  </si>
  <si>
    <t>0/2</t>
  </si>
  <si>
    <t>2/3</t>
  </si>
  <si>
    <t>4/7</t>
  </si>
  <si>
    <t>3/6</t>
  </si>
  <si>
    <t xml:space="preserve">  1-2  (1-2, 1-0, 0-1)</t>
  </si>
  <si>
    <t>2/5</t>
  </si>
  <si>
    <t>1/4</t>
  </si>
  <si>
    <t>3/3</t>
  </si>
  <si>
    <t>4/6</t>
  </si>
  <si>
    <t>6/7</t>
  </si>
  <si>
    <t>0/1</t>
  </si>
  <si>
    <t>2/2</t>
  </si>
  <si>
    <t>5/6</t>
  </si>
  <si>
    <t>Veli-Pekka Yli-Hirvelä</t>
  </si>
  <si>
    <t>14.</t>
  </si>
  <si>
    <t>KylKai</t>
  </si>
  <si>
    <t>8.</t>
  </si>
  <si>
    <t>KaKa</t>
  </si>
  <si>
    <t>9.</t>
  </si>
  <si>
    <t>KoU  2</t>
  </si>
  <si>
    <t>11.</t>
  </si>
  <si>
    <t>13.05. 2004  KoU - JäPe  2-0  (1-0, 2-1)</t>
  </si>
  <si>
    <t>SMJ = Seinäjoen Maila-Jussit  (1932),  kasvattajaseura</t>
  </si>
  <si>
    <t>KoU = Koskenkorvan Urheilijat  (1945)</t>
  </si>
  <si>
    <t>KaKa = Kauhajoen Karhu  (1910)</t>
  </si>
  <si>
    <t>JymyJussit = Seinäjoen JymyJussit  (2012)</t>
  </si>
  <si>
    <t xml:space="preserve">  19 v   3 kk 15 pv</t>
  </si>
  <si>
    <t>Jatkosarja  8.</t>
  </si>
  <si>
    <t>Jatkosarja  6.</t>
  </si>
  <si>
    <t>Jatkosarja  4.</t>
  </si>
  <si>
    <t>0-3  SoJy</t>
  </si>
  <si>
    <t>3-2  NJ  (pist.)</t>
  </si>
  <si>
    <t>1-3  Tahko</t>
  </si>
  <si>
    <t>2-4  PattU</t>
  </si>
  <si>
    <t>2-4  KPL</t>
  </si>
  <si>
    <t>2-4  ViVe</t>
  </si>
  <si>
    <t>1-3  JoMa</t>
  </si>
  <si>
    <t xml:space="preserve">       Mitalit</t>
  </si>
  <si>
    <t>0-3  KPL</t>
  </si>
  <si>
    <t xml:space="preserve">      Runkosarja TOP-30</t>
  </si>
  <si>
    <t xml:space="preserve">1.  ottelu  </t>
  </si>
  <si>
    <t>15.</t>
  </si>
  <si>
    <t>21.</t>
  </si>
  <si>
    <t>20.</t>
  </si>
  <si>
    <t>30.</t>
  </si>
  <si>
    <t>24.</t>
  </si>
  <si>
    <t>25.</t>
  </si>
  <si>
    <t>4.</t>
  </si>
  <si>
    <t>19.</t>
  </si>
  <si>
    <t>26.</t>
  </si>
  <si>
    <t>13.</t>
  </si>
  <si>
    <t>Ylempi loppusarja TOP-10</t>
  </si>
  <si>
    <t xml:space="preserve"> Paras kärkilyöntiprosentti  2015</t>
  </si>
  <si>
    <t>SUOMENSARJA</t>
  </si>
  <si>
    <t>KAIKKI OTTELUT</t>
  </si>
  <si>
    <t>YHTEENSÄ</t>
  </si>
  <si>
    <t>01.07. 2018  Joensuu</t>
  </si>
  <si>
    <t xml:space="preserve">  2-1  (4-1, 2-1)</t>
  </si>
  <si>
    <t>2/6</t>
  </si>
  <si>
    <t>1/5</t>
  </si>
  <si>
    <t>4500</t>
  </si>
  <si>
    <t>21/39</t>
  </si>
  <si>
    <t>15/32</t>
  </si>
  <si>
    <t>1300 p</t>
  </si>
  <si>
    <t>1/10</t>
  </si>
  <si>
    <t xml:space="preserve">    Runkosarja TOP-10</t>
  </si>
  <si>
    <t>Jatkosarjat</t>
  </si>
  <si>
    <t xml:space="preserve">  Runkosarja TOP-10</t>
  </si>
  <si>
    <t>ka/l+t</t>
  </si>
  <si>
    <t>ka/kl</t>
  </si>
  <si>
    <t>KylKai = Kylävuoren Kaiku, Kurikka</t>
  </si>
  <si>
    <t>28.</t>
  </si>
  <si>
    <t>23.</t>
  </si>
  <si>
    <t>63.</t>
  </si>
  <si>
    <t>89.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</si>
  <si>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</si>
  <si>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</si>
  <si>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</si>
  <si>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</si>
  <si>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</si>
  <si>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1945 - 2004</t>
  </si>
  <si>
    <t xml:space="preserve"> 300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</si>
  <si>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</si>
  <si>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</si>
  <si>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</si>
  <si>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</si>
  <si>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</si>
  <si>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</si>
  <si>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</si>
  <si>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</si>
  <si>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</si>
  <si>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</si>
  <si>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</si>
  <si>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</si>
  <si>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</si>
  <si>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</si>
  <si>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</si>
  <si>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</si>
  <si>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</si>
  <si>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</si>
  <si>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</si>
  <si>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</si>
  <si>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</si>
  <si>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</si>
  <si>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>439.</t>
  </si>
  <si>
    <t xml:space="preserve"> 1979 - 2010</t>
  </si>
  <si>
    <t>398.</t>
  </si>
  <si>
    <t xml:space="preserve"> 1979 - 2011</t>
  </si>
  <si>
    <t>282.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</si>
  <si>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</si>
  <si>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</si>
  <si>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</si>
  <si>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</si>
  <si>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</si>
  <si>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>429.</t>
  </si>
  <si>
    <t xml:space="preserve"> 1979 - 2017</t>
  </si>
  <si>
    <t>158.</t>
  </si>
  <si>
    <t xml:space="preserve"> 1979 - 2018</t>
  </si>
  <si>
    <t>180.</t>
  </si>
  <si>
    <t>358.</t>
  </si>
  <si>
    <t xml:space="preserve"> 1979 - 2019</t>
  </si>
  <si>
    <t>135.</t>
  </si>
  <si>
    <t xml:space="preserve"> Etenijätilasto</t>
  </si>
  <si>
    <t xml:space="preserve"> 400</t>
  </si>
  <si>
    <t>32 v   4 kk 30 pv</t>
  </si>
  <si>
    <t>127.   27.06. 2017  JymyJussit - KoU  2-0</t>
  </si>
  <si>
    <t>256. ottelu</t>
  </si>
  <si>
    <t xml:space="preserve">  67.   09.08. 2015  JymyJussit - KoU  1-2</t>
  </si>
  <si>
    <t>333. ottelu</t>
  </si>
  <si>
    <t xml:space="preserve">  33.   26.06. 2018  HP - KoU  0-2</t>
  </si>
  <si>
    <t>345.</t>
  </si>
  <si>
    <t>355.</t>
  </si>
  <si>
    <t>287.</t>
  </si>
  <si>
    <t>199.</t>
  </si>
  <si>
    <t>209.</t>
  </si>
  <si>
    <t>193.</t>
  </si>
  <si>
    <t>175.</t>
  </si>
  <si>
    <t>152.</t>
  </si>
  <si>
    <t>149.</t>
  </si>
  <si>
    <t>141.</t>
  </si>
  <si>
    <t>137.</t>
  </si>
  <si>
    <t>126.</t>
  </si>
  <si>
    <t>129.</t>
  </si>
  <si>
    <t>420.</t>
  </si>
  <si>
    <t>426.</t>
  </si>
  <si>
    <t>395.</t>
  </si>
  <si>
    <t>406.</t>
  </si>
  <si>
    <t>411.</t>
  </si>
  <si>
    <t>415.</t>
  </si>
  <si>
    <t>425.</t>
  </si>
  <si>
    <t>452.</t>
  </si>
  <si>
    <t>463.</t>
  </si>
  <si>
    <t>469.</t>
  </si>
  <si>
    <t>316.</t>
  </si>
  <si>
    <t>327.</t>
  </si>
  <si>
    <t>195.</t>
  </si>
  <si>
    <t>146.</t>
  </si>
  <si>
    <t>106.</t>
  </si>
  <si>
    <t>107.</t>
  </si>
  <si>
    <t>93.</t>
  </si>
  <si>
    <t>80.</t>
  </si>
  <si>
    <t>82.</t>
  </si>
  <si>
    <t>69.</t>
  </si>
  <si>
    <t>74.</t>
  </si>
  <si>
    <t>75.</t>
  </si>
  <si>
    <t>68.</t>
  </si>
  <si>
    <t>62.</t>
  </si>
  <si>
    <t>392.</t>
  </si>
  <si>
    <t>403.</t>
  </si>
  <si>
    <t>228.</t>
  </si>
  <si>
    <t>237.</t>
  </si>
  <si>
    <t>189.</t>
  </si>
  <si>
    <t>191.</t>
  </si>
  <si>
    <t>176.</t>
  </si>
  <si>
    <t>160.</t>
  </si>
  <si>
    <t>150.</t>
  </si>
  <si>
    <t>153.</t>
  </si>
  <si>
    <t>156.</t>
  </si>
  <si>
    <t>142.</t>
  </si>
  <si>
    <t>143.</t>
  </si>
  <si>
    <t>343.</t>
  </si>
  <si>
    <t>353.</t>
  </si>
  <si>
    <t>226.</t>
  </si>
  <si>
    <t>167.</t>
  </si>
  <si>
    <t>147.</t>
  </si>
  <si>
    <t>116.</t>
  </si>
  <si>
    <t>103.</t>
  </si>
  <si>
    <t>102.</t>
  </si>
  <si>
    <t>92.</t>
  </si>
  <si>
    <t>97.</t>
  </si>
  <si>
    <t>94.</t>
  </si>
  <si>
    <t>87.</t>
  </si>
  <si>
    <t>88.</t>
  </si>
  <si>
    <t xml:space="preserve"> Tehotilasto</t>
  </si>
  <si>
    <t xml:space="preserve"> 500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</si>
  <si>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</si>
  <si>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</si>
  <si>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</si>
  <si>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</si>
  <si>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</si>
  <si>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</si>
  <si>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>277.   11.07. 2013  JoMa - KoU  0-1</t>
  </si>
  <si>
    <t>28 v   5 kk 13 pv</t>
  </si>
  <si>
    <t>353. ottelu</t>
  </si>
  <si>
    <t xml:space="preserve">  88.   14.06. 2019  KoU - KaMa  1-2</t>
  </si>
  <si>
    <t>134.   29.07. 2012  Tahko - KoU  0-1</t>
  </si>
  <si>
    <t>189. ottelu</t>
  </si>
  <si>
    <t>372. ottelu</t>
  </si>
  <si>
    <t>132.   18.07. 2013  ViVe - KoU  2-0</t>
  </si>
  <si>
    <t>202. ottelu</t>
  </si>
  <si>
    <t xml:space="preserve">  97.   13.08. 2019  KoU - KeKi  2-0</t>
  </si>
  <si>
    <t>618.</t>
  </si>
  <si>
    <t>635.</t>
  </si>
  <si>
    <t>449.</t>
  </si>
  <si>
    <t>337.</t>
  </si>
  <si>
    <t>286.</t>
  </si>
  <si>
    <t>208.</t>
  </si>
  <si>
    <t>183.</t>
  </si>
  <si>
    <t>138.</t>
  </si>
  <si>
    <t>123.</t>
  </si>
  <si>
    <t>108.</t>
  </si>
  <si>
    <t>84.</t>
  </si>
  <si>
    <t>76.</t>
  </si>
  <si>
    <t>65.</t>
  </si>
  <si>
    <t>56.</t>
  </si>
  <si>
    <t>43.</t>
  </si>
  <si>
    <t>1246.</t>
  </si>
  <si>
    <t>1260.</t>
  </si>
  <si>
    <t>1275.</t>
  </si>
  <si>
    <t>1256.</t>
  </si>
  <si>
    <t>1269.</t>
  </si>
  <si>
    <t>1088.</t>
  </si>
  <si>
    <t>1044.</t>
  </si>
  <si>
    <t>973.</t>
  </si>
  <si>
    <t>885.</t>
  </si>
  <si>
    <t>858.</t>
  </si>
  <si>
    <t>789.</t>
  </si>
  <si>
    <t>788.</t>
  </si>
  <si>
    <t>731.</t>
  </si>
  <si>
    <t>680.</t>
  </si>
  <si>
    <t>612.</t>
  </si>
  <si>
    <t>603.</t>
  </si>
  <si>
    <t>1130.</t>
  </si>
  <si>
    <t>1143.</t>
  </si>
  <si>
    <t>807.</t>
  </si>
  <si>
    <t>520.</t>
  </si>
  <si>
    <t>412.</t>
  </si>
  <si>
    <t>301.</t>
  </si>
  <si>
    <t>252.</t>
  </si>
  <si>
    <t>185.</t>
  </si>
  <si>
    <t>128.</t>
  </si>
  <si>
    <t>67.</t>
  </si>
  <si>
    <t>51.</t>
  </si>
  <si>
    <t>41.</t>
  </si>
  <si>
    <t>1219.</t>
  </si>
  <si>
    <t>1235.</t>
  </si>
  <si>
    <t>1003.</t>
  </si>
  <si>
    <t>762.</t>
  </si>
  <si>
    <t>667.</t>
  </si>
  <si>
    <t>513.</t>
  </si>
  <si>
    <t>459.</t>
  </si>
  <si>
    <t>400.</t>
  </si>
  <si>
    <t>313.</t>
  </si>
  <si>
    <t>278.</t>
  </si>
  <si>
    <t>231.</t>
  </si>
  <si>
    <t>192.</t>
  </si>
  <si>
    <t>157.</t>
  </si>
  <si>
    <t>134.</t>
  </si>
  <si>
    <t>1101.</t>
  </si>
  <si>
    <t>1126.</t>
  </si>
  <si>
    <t>894.</t>
  </si>
  <si>
    <t>702.</t>
  </si>
  <si>
    <t>585.</t>
  </si>
  <si>
    <t>493.</t>
  </si>
  <si>
    <t>438.</t>
  </si>
  <si>
    <t>293.</t>
  </si>
  <si>
    <t>249.</t>
  </si>
  <si>
    <t>219.</t>
  </si>
  <si>
    <t>112.</t>
  </si>
  <si>
    <t>SEUROITTAIN</t>
  </si>
  <si>
    <t>ka / ottelu</t>
  </si>
  <si>
    <t>LYÖDYT, KA/OTT</t>
  </si>
  <si>
    <t>RS</t>
  </si>
  <si>
    <t>YLS</t>
  </si>
  <si>
    <t>ERO</t>
  </si>
  <si>
    <t>TUODUT, KA/OTT</t>
  </si>
  <si>
    <t>Koskenkorvan Urheilijat</t>
  </si>
  <si>
    <t>Seinäjoen JymyJussit</t>
  </si>
  <si>
    <t>YLEISÖENNÄTYS  KOTONA</t>
  </si>
  <si>
    <t>YLEISÖENNÄTYS  VIERAISSA</t>
  </si>
  <si>
    <t>440.   08.06. 2014  JymyJussit - ViVe  0-2</t>
  </si>
  <si>
    <t>307.   21.07. 2013  Tahko - KoU  2-0</t>
  </si>
  <si>
    <t>SIJA</t>
  </si>
  <si>
    <t>KATSOJIA</t>
  </si>
  <si>
    <t>KA / PELI</t>
  </si>
  <si>
    <t>RS JA YLS</t>
  </si>
  <si>
    <t>54.</t>
  </si>
  <si>
    <t>TOP-100     1945-2020</t>
  </si>
  <si>
    <t>38.</t>
  </si>
  <si>
    <t xml:space="preserve"> 1945 - 2020</t>
  </si>
  <si>
    <t>Koskenkorva - Vimpeli</t>
  </si>
  <si>
    <t>0 - 2 (8-9, 4-5)</t>
  </si>
  <si>
    <t>Koskenkorva</t>
  </si>
  <si>
    <t>3K</t>
  </si>
  <si>
    <t>0+0</t>
  </si>
  <si>
    <t>Seinäjoki - Koskenkorva</t>
  </si>
  <si>
    <t>2 - 0 (2-0, 8-5)</t>
  </si>
  <si>
    <t>Koskenkorva - Seinäjoki</t>
  </si>
  <si>
    <t>0 - 2 (1-2, 3-5)</t>
  </si>
  <si>
    <t>Kempele - Koskenkorva</t>
  </si>
  <si>
    <t>2 - 0 (6-3, 7-5)</t>
  </si>
  <si>
    <t>I</t>
  </si>
  <si>
    <t>0+1</t>
  </si>
  <si>
    <t>Koskenkorva - Raahe</t>
  </si>
  <si>
    <t>0 - 1 (2-3, 3-3)</t>
  </si>
  <si>
    <t>Tampere - Koskenkorva</t>
  </si>
  <si>
    <t>1 - 2k (3-2, 4-8, 0-0, 2-4)</t>
  </si>
  <si>
    <t>Koskenkorva - Hyvinkää</t>
  </si>
  <si>
    <t>2 - 1k (1-9, 4-3, 0-0, 1-0)</t>
  </si>
  <si>
    <t>Hyvinkää - Koskenkorva</t>
  </si>
  <si>
    <t>0 - 1 (10-10, 2-3)</t>
  </si>
  <si>
    <t>Koskenkorva - Kouvola</t>
  </si>
  <si>
    <t>1 - 2k (5-8, 5-2, 0-0, 1-2)</t>
  </si>
  <si>
    <t>II</t>
  </si>
  <si>
    <t>1 - 2s (1-3, 8-2, 2-5)</t>
  </si>
  <si>
    <t>Kankaanpää - Koskenkorva</t>
  </si>
  <si>
    <t>0 - 2 (3-8, 2-4)</t>
  </si>
  <si>
    <t>0 - 2 (1-4, 0-1)</t>
  </si>
  <si>
    <t>Sotkamo - Koskenkorva</t>
  </si>
  <si>
    <t>1 - 0 (2-2, 5-3)</t>
  </si>
  <si>
    <t>Koskenkorva - Kempele</t>
  </si>
  <si>
    <t>2 - 0 (5-4, 3-1)</t>
  </si>
  <si>
    <t>2 - 0 (3-2, 3-2)</t>
  </si>
  <si>
    <t>Siilinjärvi - Koskenkorva</t>
  </si>
  <si>
    <t>0 - 2 (0-1, 0-1)</t>
  </si>
  <si>
    <t>Koskenkorva - Sotkamo</t>
  </si>
  <si>
    <t>2 - 1k (3-4, 3-1, 1-1, 2-1)</t>
  </si>
  <si>
    <t>Koskenkorva - Kankaanpää</t>
  </si>
  <si>
    <t>2 - 0 (3-0, 5-3)</t>
  </si>
  <si>
    <t>Vimpeli - Koskenkorva</t>
  </si>
  <si>
    <t>2 - 0 (9-0, 7-3)</t>
  </si>
  <si>
    <t>Koskenkorva - Tampere</t>
  </si>
  <si>
    <t>0 - 2 (2-4, 1-2)</t>
  </si>
  <si>
    <t>A</t>
  </si>
  <si>
    <t>2 - 0 (4-0, 3-0)</t>
  </si>
  <si>
    <t>Koskenkorva - Siilinjärvi</t>
  </si>
  <si>
    <t>1 - 0 (1-0, 6-6)</t>
  </si>
  <si>
    <t>Raahe - Koskenkorva</t>
  </si>
  <si>
    <t>2 - 0 (4-2, 6-2)</t>
  </si>
  <si>
    <t>630 480</t>
  </si>
  <si>
    <t>604.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</si>
</sst>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26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6" borderId="2" xfId="0" applyFont="1" applyFill="1" applyBorder="1"/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49" fontId="4" fillId="3" borderId="0" xfId="0" applyNumberFormat="1" applyFont="1" applyFill="1" applyAlignment="1"/>
    <xf numFmtId="49" fontId="8" fillId="3" borderId="0" xfId="0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8" borderId="1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  <xf numFmtId="0" fontId="11" fillId="9" borderId="16" xfId="0" applyFont="1" applyFill="1" applyBorder="1" applyAlignment="1">
      <alignment horizontal="left" vertical="center"/>
    </xf>
    <xf numFmtId="0" fontId="12" fillId="9" borderId="16" xfId="3" applyFill="1" applyBorder="1" applyAlignment="1">
      <alignment horizontal="left" vertical="center"/>
    </xf>
    <xf numFmtId="0" fontId="11" fillId="9" borderId="16" xfId="0" applyFont="1" applyFill="1" applyBorder="1" applyAlignment="1">
      <alignment horizontal="right" vertical="center"/>
    </xf>
    <xf numFmtId="0" fontId="11" fillId="10" borderId="16" xfId="0" applyFont="1" applyFill="1" applyBorder="1" applyAlignment="1">
      <alignment horizontal="left" vertical="center"/>
    </xf>
    <xf numFmtId="0" fontId="12" fillId="10" borderId="16" xfId="3" applyFill="1" applyBorder="1" applyAlignment="1">
      <alignment horizontal="left" vertical="center"/>
    </xf>
    <xf numFmtId="0" fontId="11" fillId="10" borderId="16" xfId="0" applyFont="1" applyFill="1" applyBorder="1" applyAlignment="1">
      <alignment horizontal="right" vertical="center"/>
    </xf>
    <xf numFmtId="14" fontId="11" fillId="9" borderId="17" xfId="0" applyNumberFormat="1" applyFont="1" applyFill="1" applyBorder="1" applyAlignment="1">
      <alignment horizontal="left" vertical="center"/>
    </xf>
    <xf numFmtId="0" fontId="11" fillId="9" borderId="18" xfId="0" applyFont="1" applyFill="1" applyBorder="1" applyAlignment="1">
      <alignment horizontal="left" vertical="center"/>
    </xf>
    <xf numFmtId="0" fontId="12" fillId="9" borderId="18" xfId="3" applyFill="1" applyBorder="1" applyAlignment="1">
      <alignment horizontal="left" vertical="center"/>
    </xf>
    <xf numFmtId="0" fontId="11" fillId="9" borderId="18" xfId="0" applyFont="1" applyFill="1" applyBorder="1" applyAlignment="1">
      <alignment horizontal="right" vertical="center"/>
    </xf>
    <xf numFmtId="0" fontId="11" fillId="9" borderId="19" xfId="0" applyFont="1" applyFill="1" applyBorder="1" applyAlignment="1">
      <alignment horizontal="right" vertical="center"/>
    </xf>
    <xf numFmtId="14" fontId="11" fillId="10" borderId="20" xfId="0" applyNumberFormat="1" applyFont="1" applyFill="1" applyBorder="1" applyAlignment="1">
      <alignment horizontal="left" vertical="center"/>
    </xf>
    <xf numFmtId="0" fontId="11" fillId="10" borderId="21" xfId="0" applyFont="1" applyFill="1" applyBorder="1" applyAlignment="1">
      <alignment horizontal="right" vertical="center"/>
    </xf>
    <xf numFmtId="14" fontId="11" fillId="9" borderId="20" xfId="0" applyNumberFormat="1" applyFont="1" applyFill="1" applyBorder="1" applyAlignment="1">
      <alignment horizontal="left" vertical="center"/>
    </xf>
    <xf numFmtId="0" fontId="11" fillId="9" borderId="21" xfId="0" applyFont="1" applyFill="1" applyBorder="1" applyAlignment="1">
      <alignment horizontal="right" vertical="center"/>
    </xf>
    <xf numFmtId="14" fontId="11" fillId="9" borderId="22" xfId="0" applyNumberFormat="1" applyFont="1" applyFill="1" applyBorder="1" applyAlignment="1">
      <alignment horizontal="left" vertical="center"/>
    </xf>
    <xf numFmtId="0" fontId="11" fillId="9" borderId="23" xfId="0" applyFont="1" applyFill="1" applyBorder="1" applyAlignment="1">
      <alignment horizontal="left" vertical="center"/>
    </xf>
    <xf numFmtId="0" fontId="12" fillId="9" borderId="23" xfId="3" applyFill="1" applyBorder="1" applyAlignment="1">
      <alignment horizontal="left" vertical="center"/>
    </xf>
    <xf numFmtId="0" fontId="11" fillId="9" borderId="23" xfId="0" applyFont="1" applyFill="1" applyBorder="1" applyAlignment="1">
      <alignment horizontal="right" vertical="center"/>
    </xf>
    <xf numFmtId="0" fontId="11" fillId="9" borderId="24" xfId="0" applyFont="1" applyFill="1" applyBorder="1" applyAlignment="1">
      <alignment horizontal="right" vertical="center"/>
    </xf>
  </cellXfs>
  <cellStyles count="4">
    <cellStyle name="Hyperlinkki" xfId="3" builtinId="8"/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22" TargetMode="External"/><Relationship Id="rId13" Type="http://schemas.openxmlformats.org/officeDocument/2006/relationships/hyperlink" Target="http://www.pesiksenmaailma.fi/index.php/component/tilastot/?view=ottelu&amp;otteluid=35578" TargetMode="External"/><Relationship Id="rId18" Type="http://schemas.openxmlformats.org/officeDocument/2006/relationships/hyperlink" Target="http://www.pesiksenmaailma.fi/index.php/component/tilastot/?view=ottelu&amp;otteluid=35666" TargetMode="External"/><Relationship Id="rId3" Type="http://schemas.openxmlformats.org/officeDocument/2006/relationships/hyperlink" Target="http://www.pesiksenmaailma.fi/index.php/component/tilastot/?view=ottelu&amp;otteluid=35463" TargetMode="External"/><Relationship Id="rId21" Type="http://schemas.openxmlformats.org/officeDocument/2006/relationships/hyperlink" Target="http://www.pesiksenmaailma.fi/index.php/component/tilastot/?view=ottelu&amp;otteluid=35723" TargetMode="External"/><Relationship Id="rId7" Type="http://schemas.openxmlformats.org/officeDocument/2006/relationships/hyperlink" Target="http://www.pesiksenmaailma.fi/index.php/component/tilastot/?view=ottelu&amp;otteluid=35513" TargetMode="External"/><Relationship Id="rId12" Type="http://schemas.openxmlformats.org/officeDocument/2006/relationships/hyperlink" Target="http://www.pesiksenmaailma.fi/index.php/component/tilastot/?view=ottelu&amp;otteluid=35573" TargetMode="External"/><Relationship Id="rId17" Type="http://schemas.openxmlformats.org/officeDocument/2006/relationships/hyperlink" Target="http://www.pesiksenmaailma.fi/index.php/component/tilastot/?view=ottelu&amp;otteluid=35648" TargetMode="External"/><Relationship Id="rId2" Type="http://schemas.openxmlformats.org/officeDocument/2006/relationships/hyperlink" Target="http://www.pesiksenmaailma.fi/index.php/component/tilastot/?view=ottelu&amp;otteluid=35444" TargetMode="External"/><Relationship Id="rId16" Type="http://schemas.openxmlformats.org/officeDocument/2006/relationships/hyperlink" Target="http://www.pesiksenmaailma.fi/index.php/component/tilastot/?view=ottelu&amp;otteluid=35635" TargetMode="External"/><Relationship Id="rId20" Type="http://schemas.openxmlformats.org/officeDocument/2006/relationships/hyperlink" Target="http://www.pesiksenmaailma.fi/index.php/component/tilastot/?view=ottelu&amp;otteluid=35708" TargetMode="External"/><Relationship Id="rId1" Type="http://schemas.openxmlformats.org/officeDocument/2006/relationships/hyperlink" Target="http://www.pesiksenmaailma.fi/index.php/component/tilastot/?view=ottelu&amp;otteluid=35427" TargetMode="External"/><Relationship Id="rId6" Type="http://schemas.openxmlformats.org/officeDocument/2006/relationships/hyperlink" Target="http://www.pesiksenmaailma.fi/index.php/component/tilastot/?view=ottelu&amp;otteluid=35498" TargetMode="External"/><Relationship Id="rId11" Type="http://schemas.openxmlformats.org/officeDocument/2006/relationships/hyperlink" Target="http://www.pesiksenmaailma.fi/index.php/component/tilastot/?view=ottelu&amp;otteluid=35558" TargetMode="External"/><Relationship Id="rId5" Type="http://schemas.openxmlformats.org/officeDocument/2006/relationships/hyperlink" Target="http://www.pesiksenmaailma.fi/index.php/component/tilastot/?view=ottelu&amp;otteluid=35484" TargetMode="External"/><Relationship Id="rId15" Type="http://schemas.openxmlformats.org/officeDocument/2006/relationships/hyperlink" Target="http://www.pesiksenmaailma.fi/index.php/component/tilastot/?view=ottelu&amp;otteluid=35613" TargetMode="External"/><Relationship Id="rId23" Type="http://schemas.openxmlformats.org/officeDocument/2006/relationships/hyperlink" Target="http://www.pesiksenmaailma.fi/index.php/component/tilastot/?view=ottelu&amp;otteluid=35739" TargetMode="External"/><Relationship Id="rId10" Type="http://schemas.openxmlformats.org/officeDocument/2006/relationships/hyperlink" Target="http://www.pesiksenmaailma.fi/index.php/component/tilastot/?view=ottelu&amp;otteluid=35552" TargetMode="External"/><Relationship Id="rId19" Type="http://schemas.openxmlformats.org/officeDocument/2006/relationships/hyperlink" Target="http://www.pesiksenmaailma.fi/index.php/component/tilastot/?view=ottelu&amp;otteluid=35678" TargetMode="External"/><Relationship Id="rId4" Type="http://schemas.openxmlformats.org/officeDocument/2006/relationships/hyperlink" Target="http://www.pesiksenmaailma.fi/index.php/component/tilastot/?view=ottelu&amp;otteluid=35469" TargetMode="External"/><Relationship Id="rId9" Type="http://schemas.openxmlformats.org/officeDocument/2006/relationships/hyperlink" Target="http://www.pesiksenmaailma.fi/index.php/component/tilastot/?view=ottelu&amp;otteluid=35537" TargetMode="External"/><Relationship Id="rId14" Type="http://schemas.openxmlformats.org/officeDocument/2006/relationships/hyperlink" Target="http://www.pesiksenmaailma.fi/index.php/component/tilastot/?view=ottelu&amp;otteluid=35607" TargetMode="External"/><Relationship Id="rId22" Type="http://schemas.openxmlformats.org/officeDocument/2006/relationships/hyperlink" Target="http://www.pesiksenmaailma.fi/index.php/component/tilastot/?view=ottelu&amp;otteluid=35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2.28515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5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5.7109375" style="61" customWidth="1"/>
    <col min="32" max="32" width="0.7109375" style="61" customWidth="1"/>
    <col min="33" max="36" width="13.710937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134</v>
      </c>
      <c r="C1" s="6"/>
      <c r="D1" s="7"/>
      <c r="E1" s="131" t="s">
        <v>80</v>
      </c>
      <c r="F1" s="6"/>
      <c r="G1" s="8"/>
      <c r="H1" s="6"/>
      <c r="I1" s="6"/>
      <c r="J1" s="6"/>
      <c r="K1" s="6"/>
      <c r="L1" s="8"/>
      <c r="M1" s="6"/>
      <c r="N1" s="6"/>
      <c r="O1" s="6"/>
      <c r="P1" s="113"/>
      <c r="Q1" s="113"/>
      <c r="R1" s="113"/>
      <c r="S1" s="113"/>
      <c r="T1" s="113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160</v>
      </c>
      <c r="Q2" s="21"/>
      <c r="R2" s="15"/>
      <c r="S2" s="22"/>
      <c r="T2" s="20"/>
      <c r="U2" s="21" t="s">
        <v>14</v>
      </c>
      <c r="V2" s="15"/>
      <c r="W2" s="15"/>
      <c r="X2" s="15"/>
      <c r="Y2" s="15"/>
      <c r="Z2" s="85"/>
      <c r="AA2" s="20"/>
      <c r="AB2" s="23" t="s">
        <v>172</v>
      </c>
      <c r="AC2" s="21"/>
      <c r="AD2" s="15"/>
      <c r="AE2" s="22"/>
      <c r="AF2" s="20"/>
      <c r="AG2" s="23" t="s">
        <v>48</v>
      </c>
      <c r="AH2" s="15"/>
      <c r="AI2" s="15"/>
      <c r="AJ2" s="16"/>
      <c r="AK2" s="20"/>
      <c r="AL2" s="23" t="s">
        <v>49</v>
      </c>
      <c r="AM2" s="21"/>
      <c r="AN2" s="15"/>
      <c r="AO2" s="160" t="s">
        <v>158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52</v>
      </c>
      <c r="AH3" s="19" t="s">
        <v>53</v>
      </c>
      <c r="AI3" s="16" t="s">
        <v>54</v>
      </c>
      <c r="AJ3" s="19" t="s">
        <v>55</v>
      </c>
      <c r="AK3" s="25"/>
      <c r="AL3" s="19" t="s">
        <v>22</v>
      </c>
      <c r="AM3" s="19" t="s">
        <v>23</v>
      </c>
      <c r="AN3" s="16" t="s">
        <v>70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3">
        <v>2001</v>
      </c>
      <c r="C4" s="123" t="s">
        <v>139</v>
      </c>
      <c r="D4" s="151" t="s">
        <v>140</v>
      </c>
      <c r="E4" s="123"/>
      <c r="F4" s="152" t="s">
        <v>68</v>
      </c>
      <c r="G4" s="153"/>
      <c r="H4" s="125"/>
      <c r="I4" s="123"/>
      <c r="J4" s="123"/>
      <c r="K4" s="123"/>
      <c r="L4" s="123"/>
      <c r="M4" s="123"/>
      <c r="N4" s="154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5"/>
      <c r="AH4" s="95"/>
      <c r="AI4" s="95"/>
      <c r="AJ4" s="95"/>
      <c r="AK4" s="25"/>
      <c r="AL4" s="26"/>
      <c r="AM4" s="95"/>
      <c r="AN4" s="159"/>
      <c r="AO4" s="28"/>
      <c r="AP4" s="30"/>
      <c r="AQ4" s="26"/>
      <c r="AR4" s="40"/>
    </row>
    <row r="5" spans="1:44" s="4" customFormat="1" ht="15" customHeight="1" x14ac:dyDescent="0.25">
      <c r="A5" s="2"/>
      <c r="B5" s="123">
        <v>2002</v>
      </c>
      <c r="C5" s="123" t="s">
        <v>65</v>
      </c>
      <c r="D5" s="151" t="s">
        <v>136</v>
      </c>
      <c r="E5" s="123"/>
      <c r="F5" s="124" t="s">
        <v>68</v>
      </c>
      <c r="G5" s="123"/>
      <c r="H5" s="123"/>
      <c r="I5" s="123"/>
      <c r="J5" s="123"/>
      <c r="K5" s="123"/>
      <c r="L5" s="123"/>
      <c r="M5" s="123"/>
      <c r="N5" s="154"/>
      <c r="O5" s="25"/>
      <c r="P5" s="19"/>
      <c r="Q5" s="19"/>
      <c r="R5" s="19"/>
      <c r="S5" s="19"/>
      <c r="T5" s="25"/>
      <c r="U5" s="26"/>
      <c r="V5" s="26"/>
      <c r="W5" s="26"/>
      <c r="X5" s="26"/>
      <c r="Y5" s="26"/>
      <c r="Z5" s="29"/>
      <c r="AA5" s="25"/>
      <c r="AB5" s="19"/>
      <c r="AC5" s="19"/>
      <c r="AD5" s="19"/>
      <c r="AE5" s="19"/>
      <c r="AF5" s="25"/>
      <c r="AG5" s="95"/>
      <c r="AH5" s="95"/>
      <c r="AI5" s="95"/>
      <c r="AJ5" s="95"/>
      <c r="AK5" s="25"/>
      <c r="AL5" s="26"/>
      <c r="AM5" s="95"/>
      <c r="AN5" s="159"/>
      <c r="AO5" s="28"/>
      <c r="AP5" s="30"/>
      <c r="AQ5" s="26"/>
      <c r="AR5" s="40"/>
    </row>
    <row r="6" spans="1:44" s="4" customFormat="1" ht="15" customHeight="1" x14ac:dyDescent="0.25">
      <c r="A6" s="2"/>
      <c r="B6" s="109">
        <v>2003</v>
      </c>
      <c r="C6" s="109" t="s">
        <v>135</v>
      </c>
      <c r="D6" s="110" t="s">
        <v>136</v>
      </c>
      <c r="E6" s="109"/>
      <c r="F6" s="155" t="s">
        <v>67</v>
      </c>
      <c r="G6" s="112"/>
      <c r="H6" s="62"/>
      <c r="I6" s="109"/>
      <c r="J6" s="109"/>
      <c r="K6" s="109"/>
      <c r="L6" s="109"/>
      <c r="M6" s="109"/>
      <c r="N6" s="111"/>
      <c r="O6" s="25"/>
      <c r="P6" s="19"/>
      <c r="Q6" s="19"/>
      <c r="R6" s="19"/>
      <c r="S6" s="19"/>
      <c r="T6" s="25"/>
      <c r="U6" s="26"/>
      <c r="V6" s="26"/>
      <c r="W6" s="26"/>
      <c r="X6" s="26"/>
      <c r="Y6" s="26"/>
      <c r="Z6" s="29"/>
      <c r="AA6" s="25"/>
      <c r="AB6" s="19"/>
      <c r="AC6" s="19"/>
      <c r="AD6" s="19"/>
      <c r="AE6" s="19"/>
      <c r="AF6" s="25"/>
      <c r="AG6" s="95"/>
      <c r="AH6" s="95"/>
      <c r="AI6" s="95"/>
      <c r="AJ6" s="95"/>
      <c r="AK6" s="25"/>
      <c r="AL6" s="26"/>
      <c r="AM6" s="95"/>
      <c r="AN6" s="159"/>
      <c r="AO6" s="28"/>
      <c r="AP6" s="30"/>
      <c r="AQ6" s="26"/>
      <c r="AR6" s="40"/>
    </row>
    <row r="7" spans="1:44" s="4" customFormat="1" ht="15" customHeight="1" x14ac:dyDescent="0.25">
      <c r="A7" s="2"/>
      <c r="B7" s="26">
        <v>2004</v>
      </c>
      <c r="C7" s="26" t="s">
        <v>137</v>
      </c>
      <c r="D7" s="27" t="s">
        <v>83</v>
      </c>
      <c r="E7" s="26">
        <v>28</v>
      </c>
      <c r="F7" s="26">
        <v>1</v>
      </c>
      <c r="G7" s="26">
        <v>4</v>
      </c>
      <c r="H7" s="26">
        <v>9</v>
      </c>
      <c r="I7" s="26">
        <v>94</v>
      </c>
      <c r="J7" s="26">
        <v>61</v>
      </c>
      <c r="K7" s="26">
        <v>22</v>
      </c>
      <c r="L7" s="26">
        <v>6</v>
      </c>
      <c r="M7" s="26">
        <v>5</v>
      </c>
      <c r="N7" s="29">
        <v>0.57999999999999996</v>
      </c>
      <c r="O7" s="25">
        <f t="shared" ref="O7:O13" si="0">PRODUCT(I7/N7)</f>
        <v>162.06896551724139</v>
      </c>
      <c r="P7" s="19"/>
      <c r="Q7" s="19"/>
      <c r="R7" s="19"/>
      <c r="S7" s="19"/>
      <c r="T7" s="25"/>
      <c r="U7" s="26">
        <v>7</v>
      </c>
      <c r="V7" s="26">
        <v>0</v>
      </c>
      <c r="W7" s="26">
        <v>0</v>
      </c>
      <c r="X7" s="26">
        <v>2</v>
      </c>
      <c r="Y7" s="26">
        <v>19</v>
      </c>
      <c r="Z7" s="29">
        <v>0.61299999999999999</v>
      </c>
      <c r="AA7" s="25"/>
      <c r="AB7" s="19"/>
      <c r="AC7" s="19"/>
      <c r="AD7" s="19"/>
      <c r="AE7" s="19"/>
      <c r="AF7" s="25"/>
      <c r="AG7" s="95" t="s">
        <v>148</v>
      </c>
      <c r="AH7" s="95"/>
      <c r="AI7" s="95"/>
      <c r="AJ7" s="95"/>
      <c r="AK7" s="25"/>
      <c r="AL7" s="26"/>
      <c r="AM7" s="95"/>
      <c r="AN7" s="28">
        <v>1</v>
      </c>
      <c r="AO7" s="28"/>
      <c r="AP7" s="30"/>
      <c r="AQ7" s="26"/>
      <c r="AR7" s="40"/>
    </row>
    <row r="8" spans="1:44" s="4" customFormat="1" ht="15" customHeight="1" x14ac:dyDescent="0.25">
      <c r="A8" s="2"/>
      <c r="B8" s="109">
        <v>2005</v>
      </c>
      <c r="C8" s="109" t="s">
        <v>137</v>
      </c>
      <c r="D8" s="110" t="s">
        <v>138</v>
      </c>
      <c r="E8" s="110"/>
      <c r="F8" s="110" t="s">
        <v>67</v>
      </c>
      <c r="G8" s="126"/>
      <c r="H8" s="108"/>
      <c r="I8" s="109"/>
      <c r="J8" s="109"/>
      <c r="K8" s="109"/>
      <c r="L8" s="109"/>
      <c r="M8" s="109"/>
      <c r="N8" s="109"/>
      <c r="O8" s="25"/>
      <c r="P8" s="19"/>
      <c r="Q8" s="19"/>
      <c r="R8" s="19"/>
      <c r="S8" s="19"/>
      <c r="T8" s="25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95"/>
      <c r="AH8" s="95"/>
      <c r="AI8" s="95"/>
      <c r="AJ8" s="95"/>
      <c r="AK8" s="25"/>
      <c r="AL8" s="26"/>
      <c r="AM8" s="95"/>
      <c r="AN8" s="159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2006</v>
      </c>
      <c r="C9" s="26" t="s">
        <v>58</v>
      </c>
      <c r="D9" s="27" t="s">
        <v>83</v>
      </c>
      <c r="E9" s="26">
        <v>27</v>
      </c>
      <c r="F9" s="26">
        <v>0</v>
      </c>
      <c r="G9" s="26">
        <v>0</v>
      </c>
      <c r="H9" s="26">
        <v>19</v>
      </c>
      <c r="I9" s="26">
        <v>136</v>
      </c>
      <c r="J9" s="26">
        <v>130</v>
      </c>
      <c r="K9" s="26">
        <v>3</v>
      </c>
      <c r="L9" s="26">
        <v>3</v>
      </c>
      <c r="M9" s="26">
        <v>0</v>
      </c>
      <c r="N9" s="29">
        <v>0.69699999999999995</v>
      </c>
      <c r="O9" s="25">
        <f t="shared" si="0"/>
        <v>195.1219512195122</v>
      </c>
      <c r="P9" s="19"/>
      <c r="Q9" s="19"/>
      <c r="R9" s="19"/>
      <c r="S9" s="19" t="s">
        <v>162</v>
      </c>
      <c r="T9" s="25"/>
      <c r="U9" s="26">
        <v>7</v>
      </c>
      <c r="V9" s="26">
        <v>0</v>
      </c>
      <c r="W9" s="26">
        <v>0</v>
      </c>
      <c r="X9" s="26">
        <v>7</v>
      </c>
      <c r="Y9" s="26">
        <v>40</v>
      </c>
      <c r="Z9" s="29">
        <v>0.755</v>
      </c>
      <c r="AA9" s="25"/>
      <c r="AB9" s="19"/>
      <c r="AC9" s="19"/>
      <c r="AD9" s="19"/>
      <c r="AE9" s="19"/>
      <c r="AF9" s="25"/>
      <c r="AG9" s="95" t="s">
        <v>149</v>
      </c>
      <c r="AH9" s="95"/>
      <c r="AI9" s="95"/>
      <c r="AJ9" s="95"/>
      <c r="AK9" s="25"/>
      <c r="AL9" s="26">
        <v>1</v>
      </c>
      <c r="AM9" s="95"/>
      <c r="AN9" s="159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2007</v>
      </c>
      <c r="C10" s="26" t="s">
        <v>66</v>
      </c>
      <c r="D10" s="27" t="s">
        <v>83</v>
      </c>
      <c r="E10" s="26">
        <v>25</v>
      </c>
      <c r="F10" s="26">
        <v>0</v>
      </c>
      <c r="G10" s="26">
        <v>1</v>
      </c>
      <c r="H10" s="26">
        <v>32</v>
      </c>
      <c r="I10" s="26">
        <v>129</v>
      </c>
      <c r="J10" s="26">
        <v>124</v>
      </c>
      <c r="K10" s="26">
        <v>3</v>
      </c>
      <c r="L10" s="26">
        <v>1</v>
      </c>
      <c r="M10" s="26">
        <v>1</v>
      </c>
      <c r="N10" s="29">
        <v>0.67500000000000004</v>
      </c>
      <c r="O10" s="25">
        <f t="shared" si="0"/>
        <v>191.11111111111109</v>
      </c>
      <c r="P10" s="19"/>
      <c r="Q10" s="19" t="s">
        <v>69</v>
      </c>
      <c r="R10" s="19"/>
      <c r="S10" s="19" t="s">
        <v>163</v>
      </c>
      <c r="T10" s="25"/>
      <c r="U10" s="26">
        <v>12</v>
      </c>
      <c r="V10" s="26">
        <v>0</v>
      </c>
      <c r="W10" s="26">
        <v>0</v>
      </c>
      <c r="X10" s="26">
        <v>8</v>
      </c>
      <c r="Y10" s="26">
        <v>50</v>
      </c>
      <c r="Z10" s="29">
        <v>0.56200000000000006</v>
      </c>
      <c r="AA10" s="25"/>
      <c r="AB10" s="19"/>
      <c r="AC10" s="19"/>
      <c r="AD10" s="19"/>
      <c r="AE10" s="19"/>
      <c r="AF10" s="25"/>
      <c r="AG10" s="95" t="s">
        <v>150</v>
      </c>
      <c r="AH10" s="95" t="s">
        <v>151</v>
      </c>
      <c r="AI10" s="95" t="s">
        <v>152</v>
      </c>
      <c r="AJ10" s="95"/>
      <c r="AK10" s="25"/>
      <c r="AL10" s="26">
        <v>1</v>
      </c>
      <c r="AM10" s="95"/>
      <c r="AN10" s="159"/>
      <c r="AO10" s="28"/>
      <c r="AP10" s="30"/>
      <c r="AQ10" s="26">
        <v>1</v>
      </c>
      <c r="AR10" s="40"/>
    </row>
    <row r="11" spans="1:44" s="4" customFormat="1" ht="15" customHeight="1" x14ac:dyDescent="0.25">
      <c r="A11" s="2"/>
      <c r="B11" s="26">
        <v>2008</v>
      </c>
      <c r="C11" s="26" t="s">
        <v>141</v>
      </c>
      <c r="D11" s="27" t="s">
        <v>83</v>
      </c>
      <c r="E11" s="26">
        <v>22</v>
      </c>
      <c r="F11" s="26">
        <v>0</v>
      </c>
      <c r="G11" s="26">
        <v>0</v>
      </c>
      <c r="H11" s="26">
        <v>20</v>
      </c>
      <c r="I11" s="26">
        <v>114</v>
      </c>
      <c r="J11" s="26">
        <v>111</v>
      </c>
      <c r="K11" s="26">
        <v>3</v>
      </c>
      <c r="L11" s="26">
        <v>0</v>
      </c>
      <c r="M11" s="26">
        <v>0</v>
      </c>
      <c r="N11" s="29">
        <v>0.76</v>
      </c>
      <c r="O11" s="25">
        <f t="shared" si="0"/>
        <v>150</v>
      </c>
      <c r="P11" s="19"/>
      <c r="Q11" s="19" t="s">
        <v>163</v>
      </c>
      <c r="R11" s="19"/>
      <c r="S11" s="19" t="s">
        <v>164</v>
      </c>
      <c r="T11" s="25"/>
      <c r="U11" s="26"/>
      <c r="V11" s="26"/>
      <c r="W11" s="26"/>
      <c r="X11" s="26"/>
      <c r="Y11" s="26"/>
      <c r="Z11" s="29"/>
      <c r="AA11" s="25"/>
      <c r="AB11" s="19"/>
      <c r="AC11" s="19"/>
      <c r="AD11" s="19"/>
      <c r="AE11" s="19"/>
      <c r="AF11" s="25"/>
      <c r="AG11" s="95"/>
      <c r="AH11" s="95"/>
      <c r="AI11" s="95"/>
      <c r="AJ11" s="95"/>
      <c r="AK11" s="25"/>
      <c r="AL11" s="26"/>
      <c r="AM11" s="95"/>
      <c r="AN11" s="159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2009</v>
      </c>
      <c r="C12" s="26" t="s">
        <v>58</v>
      </c>
      <c r="D12" s="27" t="s">
        <v>83</v>
      </c>
      <c r="E12" s="26">
        <v>24</v>
      </c>
      <c r="F12" s="26">
        <v>2</v>
      </c>
      <c r="G12" s="26">
        <v>3</v>
      </c>
      <c r="H12" s="26">
        <v>30</v>
      </c>
      <c r="I12" s="26">
        <v>128</v>
      </c>
      <c r="J12" s="26">
        <v>116</v>
      </c>
      <c r="K12" s="26">
        <v>4</v>
      </c>
      <c r="L12" s="26">
        <v>3</v>
      </c>
      <c r="M12" s="26">
        <v>5</v>
      </c>
      <c r="N12" s="29">
        <v>0.70699999999999996</v>
      </c>
      <c r="O12" s="25">
        <f t="shared" si="0"/>
        <v>181.04667609618105</v>
      </c>
      <c r="P12" s="19"/>
      <c r="Q12" s="19" t="s">
        <v>69</v>
      </c>
      <c r="R12" s="19" t="s">
        <v>165</v>
      </c>
      <c r="S12" s="19" t="s">
        <v>69</v>
      </c>
      <c r="T12" s="25"/>
      <c r="U12" s="26">
        <v>6</v>
      </c>
      <c r="V12" s="26">
        <v>0</v>
      </c>
      <c r="W12" s="26">
        <v>1</v>
      </c>
      <c r="X12" s="26">
        <v>10</v>
      </c>
      <c r="Y12" s="26">
        <v>31</v>
      </c>
      <c r="Z12" s="29">
        <v>0.81599999999999995</v>
      </c>
      <c r="AA12" s="25"/>
      <c r="AB12" s="19"/>
      <c r="AC12" s="19"/>
      <c r="AD12" s="19"/>
      <c r="AE12" s="19"/>
      <c r="AF12" s="25"/>
      <c r="AG12" s="95" t="s">
        <v>156</v>
      </c>
      <c r="AH12" s="95"/>
      <c r="AI12" s="95"/>
      <c r="AJ12" s="95"/>
      <c r="AK12" s="25"/>
      <c r="AL12" s="26">
        <v>1</v>
      </c>
      <c r="AM12" s="95"/>
      <c r="AN12" s="159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2010</v>
      </c>
      <c r="C13" s="26" t="s">
        <v>57</v>
      </c>
      <c r="D13" s="27" t="s">
        <v>83</v>
      </c>
      <c r="E13" s="26">
        <v>15</v>
      </c>
      <c r="F13" s="156">
        <v>0</v>
      </c>
      <c r="G13" s="156">
        <v>2</v>
      </c>
      <c r="H13" s="156">
        <v>21</v>
      </c>
      <c r="I13" s="156">
        <v>74</v>
      </c>
      <c r="J13" s="26">
        <v>68</v>
      </c>
      <c r="K13" s="26">
        <v>4</v>
      </c>
      <c r="L13" s="26">
        <v>0</v>
      </c>
      <c r="M13" s="26">
        <v>2</v>
      </c>
      <c r="N13" s="29">
        <v>0.755</v>
      </c>
      <c r="O13" s="25">
        <f t="shared" si="0"/>
        <v>98.013245033112582</v>
      </c>
      <c r="P13" s="19"/>
      <c r="Q13" s="19"/>
      <c r="R13" s="19"/>
      <c r="S13" s="19"/>
      <c r="T13" s="25"/>
      <c r="U13" s="95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95"/>
      <c r="AH13" s="95"/>
      <c r="AI13" s="95"/>
      <c r="AJ13" s="95"/>
      <c r="AK13" s="25"/>
      <c r="AL13" s="26">
        <v>1</v>
      </c>
      <c r="AM13" s="95"/>
      <c r="AN13" s="159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2011</v>
      </c>
      <c r="C14" s="26" t="s">
        <v>56</v>
      </c>
      <c r="D14" s="27" t="s">
        <v>83</v>
      </c>
      <c r="E14" s="26">
        <v>24</v>
      </c>
      <c r="F14" s="26">
        <v>2</v>
      </c>
      <c r="G14" s="26">
        <v>2</v>
      </c>
      <c r="H14" s="26">
        <v>28</v>
      </c>
      <c r="I14" s="26">
        <v>121</v>
      </c>
      <c r="J14" s="26">
        <v>85</v>
      </c>
      <c r="K14" s="26">
        <v>26</v>
      </c>
      <c r="L14" s="26">
        <v>6</v>
      </c>
      <c r="M14" s="30">
        <v>4</v>
      </c>
      <c r="N14" s="29">
        <v>0.68799999999999994</v>
      </c>
      <c r="O14" s="25">
        <f>PRODUCT(I14/N14)</f>
        <v>175.87209302325581</v>
      </c>
      <c r="P14" s="19"/>
      <c r="Q14" s="19" t="s">
        <v>166</v>
      </c>
      <c r="R14" s="19"/>
      <c r="S14" s="19" t="s">
        <v>167</v>
      </c>
      <c r="T14" s="25"/>
      <c r="U14" s="26">
        <v>6</v>
      </c>
      <c r="V14" s="26">
        <v>0</v>
      </c>
      <c r="W14" s="28">
        <v>1</v>
      </c>
      <c r="X14" s="26">
        <v>4</v>
      </c>
      <c r="Y14" s="26">
        <v>34</v>
      </c>
      <c r="Z14" s="29">
        <v>0.69399999999999995</v>
      </c>
      <c r="AA14" s="25"/>
      <c r="AB14" s="19"/>
      <c r="AC14" s="19"/>
      <c r="AD14" s="19"/>
      <c r="AE14" s="19"/>
      <c r="AF14" s="25"/>
      <c r="AG14" s="95" t="s">
        <v>155</v>
      </c>
      <c r="AH14" s="95"/>
      <c r="AI14" s="95"/>
      <c r="AJ14" s="95"/>
      <c r="AK14" s="25"/>
      <c r="AL14" s="26"/>
      <c r="AM14" s="26"/>
      <c r="AN14" s="159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2012</v>
      </c>
      <c r="C15" s="26" t="s">
        <v>56</v>
      </c>
      <c r="D15" s="27" t="s">
        <v>83</v>
      </c>
      <c r="E15" s="26">
        <v>26</v>
      </c>
      <c r="F15" s="156">
        <v>3</v>
      </c>
      <c r="G15" s="156">
        <v>2</v>
      </c>
      <c r="H15" s="156">
        <v>45</v>
      </c>
      <c r="I15" s="156">
        <v>158</v>
      </c>
      <c r="J15" s="26">
        <v>136</v>
      </c>
      <c r="K15" s="26">
        <v>12</v>
      </c>
      <c r="L15" s="26">
        <v>5</v>
      </c>
      <c r="M15" s="30">
        <v>5</v>
      </c>
      <c r="N15" s="29">
        <v>0.745</v>
      </c>
      <c r="O15" s="25">
        <f>PRODUCT(I15/N15)</f>
        <v>212.08053691275168</v>
      </c>
      <c r="P15" s="19"/>
      <c r="Q15" s="19" t="s">
        <v>168</v>
      </c>
      <c r="R15" s="19" t="s">
        <v>169</v>
      </c>
      <c r="S15" s="19" t="s">
        <v>56</v>
      </c>
      <c r="T15" s="25"/>
      <c r="U15" s="26">
        <v>6</v>
      </c>
      <c r="V15" s="26">
        <v>0</v>
      </c>
      <c r="W15" s="28">
        <v>0</v>
      </c>
      <c r="X15" s="26">
        <v>6</v>
      </c>
      <c r="Y15" s="26">
        <v>23</v>
      </c>
      <c r="Z15" s="29">
        <v>0.71899999999999997</v>
      </c>
      <c r="AA15" s="25"/>
      <c r="AB15" s="19"/>
      <c r="AC15" s="19"/>
      <c r="AD15" s="19"/>
      <c r="AE15" s="19"/>
      <c r="AF15" s="25"/>
      <c r="AG15" s="95" t="s">
        <v>154</v>
      </c>
      <c r="AH15" s="95"/>
      <c r="AI15" s="95"/>
      <c r="AJ15" s="95"/>
      <c r="AK15" s="25"/>
      <c r="AL15" s="26">
        <v>1</v>
      </c>
      <c r="AM15" s="95"/>
      <c r="AN15" s="159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2013</v>
      </c>
      <c r="C16" s="26" t="s">
        <v>137</v>
      </c>
      <c r="D16" s="27" t="s">
        <v>83</v>
      </c>
      <c r="E16" s="26">
        <v>17</v>
      </c>
      <c r="F16" s="26">
        <v>1</v>
      </c>
      <c r="G16" s="26">
        <v>1</v>
      </c>
      <c r="H16" s="26">
        <v>21</v>
      </c>
      <c r="I16" s="26">
        <v>76</v>
      </c>
      <c r="J16" s="26">
        <v>63</v>
      </c>
      <c r="K16" s="26">
        <v>6</v>
      </c>
      <c r="L16" s="26">
        <v>5</v>
      </c>
      <c r="M16" s="26">
        <v>2</v>
      </c>
      <c r="N16" s="29">
        <v>0.67249999999999999</v>
      </c>
      <c r="O16" s="157">
        <f>PRODUCT(I16/N16)</f>
        <v>113.01115241635688</v>
      </c>
      <c r="P16" s="19"/>
      <c r="Q16" s="19"/>
      <c r="R16" s="19"/>
      <c r="S16" s="19"/>
      <c r="T16" s="25"/>
      <c r="U16" s="26">
        <v>3</v>
      </c>
      <c r="V16" s="26">
        <v>0</v>
      </c>
      <c r="W16" s="26">
        <v>0</v>
      </c>
      <c r="X16" s="26">
        <v>1</v>
      </c>
      <c r="Y16" s="26">
        <v>15</v>
      </c>
      <c r="Z16" s="29">
        <v>0.68200000000000005</v>
      </c>
      <c r="AA16" s="25"/>
      <c r="AB16" s="19"/>
      <c r="AC16" s="19"/>
      <c r="AD16" s="19"/>
      <c r="AE16" s="19"/>
      <c r="AF16" s="25"/>
      <c r="AG16" s="95" t="s">
        <v>151</v>
      </c>
      <c r="AH16" s="95"/>
      <c r="AI16" s="95"/>
      <c r="AJ16" s="95"/>
      <c r="AK16" s="25"/>
      <c r="AL16" s="26"/>
      <c r="AM16" s="26"/>
      <c r="AN16" s="159"/>
      <c r="AO16" s="28"/>
      <c r="AP16" s="30"/>
      <c r="AQ16" s="26"/>
      <c r="AR16" s="40"/>
    </row>
    <row r="17" spans="1:44" s="4" customFormat="1" ht="15" customHeight="1" x14ac:dyDescent="0.25">
      <c r="A17" s="2"/>
      <c r="B17" s="26">
        <v>2014</v>
      </c>
      <c r="C17" s="26" t="s">
        <v>56</v>
      </c>
      <c r="D17" s="27" t="s">
        <v>99</v>
      </c>
      <c r="E17" s="26">
        <v>20</v>
      </c>
      <c r="F17" s="26">
        <v>3</v>
      </c>
      <c r="G17" s="28">
        <v>3</v>
      </c>
      <c r="H17" s="26">
        <v>28</v>
      </c>
      <c r="I17" s="26">
        <v>99</v>
      </c>
      <c r="J17" s="26">
        <v>74</v>
      </c>
      <c r="K17" s="26">
        <v>11</v>
      </c>
      <c r="L17" s="26">
        <v>8</v>
      </c>
      <c r="M17" s="30">
        <v>6</v>
      </c>
      <c r="N17" s="29">
        <v>0.73899999999999999</v>
      </c>
      <c r="O17" s="158">
        <f>PRODUCT(I17/N17)</f>
        <v>133.96481732070365</v>
      </c>
      <c r="P17" s="19"/>
      <c r="Q17" s="19" t="s">
        <v>170</v>
      </c>
      <c r="R17" s="19"/>
      <c r="S17" s="19"/>
      <c r="T17" s="25"/>
      <c r="U17" s="26">
        <v>4</v>
      </c>
      <c r="V17" s="26">
        <v>0</v>
      </c>
      <c r="W17" s="28">
        <v>0</v>
      </c>
      <c r="X17" s="26">
        <v>6</v>
      </c>
      <c r="Y17" s="26">
        <v>16</v>
      </c>
      <c r="Z17" s="29">
        <v>0.53300000000000003</v>
      </c>
      <c r="AA17" s="25"/>
      <c r="AB17" s="19"/>
      <c r="AC17" s="19"/>
      <c r="AD17" s="19"/>
      <c r="AE17" s="19"/>
      <c r="AF17" s="25"/>
      <c r="AG17" s="95" t="s">
        <v>153</v>
      </c>
      <c r="AH17" s="95"/>
      <c r="AI17" s="95"/>
      <c r="AJ17" s="95"/>
      <c r="AK17" s="25"/>
      <c r="AL17" s="26"/>
      <c r="AM17" s="95"/>
      <c r="AN17" s="159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2015</v>
      </c>
      <c r="C18" s="26" t="s">
        <v>139</v>
      </c>
      <c r="D18" s="27" t="s">
        <v>99</v>
      </c>
      <c r="E18" s="26">
        <v>30</v>
      </c>
      <c r="F18" s="26">
        <v>1</v>
      </c>
      <c r="G18" s="28">
        <v>0</v>
      </c>
      <c r="H18" s="26">
        <v>49</v>
      </c>
      <c r="I18" s="26">
        <v>182</v>
      </c>
      <c r="J18" s="26">
        <v>160</v>
      </c>
      <c r="K18" s="26">
        <v>20</v>
      </c>
      <c r="L18" s="26">
        <v>1</v>
      </c>
      <c r="M18" s="30">
        <v>1</v>
      </c>
      <c r="N18" s="33">
        <v>0.75509999999999999</v>
      </c>
      <c r="O18" s="157">
        <v>241</v>
      </c>
      <c r="P18" s="19"/>
      <c r="Q18" s="19" t="s">
        <v>57</v>
      </c>
      <c r="R18" s="19" t="s">
        <v>165</v>
      </c>
      <c r="S18" s="19" t="s">
        <v>57</v>
      </c>
      <c r="T18" s="25"/>
      <c r="U18" s="26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95"/>
      <c r="AH18" s="95"/>
      <c r="AI18" s="95"/>
      <c r="AJ18" s="95"/>
      <c r="AK18" s="25"/>
      <c r="AL18" s="26">
        <v>1</v>
      </c>
      <c r="AM18" s="95"/>
      <c r="AN18" s="159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2016</v>
      </c>
      <c r="C19" s="26" t="s">
        <v>58</v>
      </c>
      <c r="D19" s="27" t="s">
        <v>83</v>
      </c>
      <c r="E19" s="26">
        <v>26</v>
      </c>
      <c r="F19" s="26">
        <v>2</v>
      </c>
      <c r="G19" s="28">
        <v>4</v>
      </c>
      <c r="H19" s="26">
        <v>43</v>
      </c>
      <c r="I19" s="26">
        <v>118</v>
      </c>
      <c r="J19" s="26">
        <v>78</v>
      </c>
      <c r="K19" s="26">
        <v>25</v>
      </c>
      <c r="L19" s="26">
        <v>9</v>
      </c>
      <c r="M19" s="30">
        <v>6</v>
      </c>
      <c r="N19" s="29">
        <v>0.68600000000000005</v>
      </c>
      <c r="O19" s="157">
        <v>172</v>
      </c>
      <c r="P19" s="19"/>
      <c r="Q19" s="19" t="s">
        <v>171</v>
      </c>
      <c r="R19" s="19"/>
      <c r="S19" s="19"/>
      <c r="T19" s="25"/>
      <c r="U19" s="26">
        <v>1</v>
      </c>
      <c r="V19" s="26">
        <v>0</v>
      </c>
      <c r="W19" s="28">
        <v>0</v>
      </c>
      <c r="X19" s="26">
        <v>0</v>
      </c>
      <c r="Y19" s="26">
        <v>1</v>
      </c>
      <c r="Z19" s="29">
        <v>1</v>
      </c>
      <c r="AA19" s="25"/>
      <c r="AB19" s="19"/>
      <c r="AC19" s="19"/>
      <c r="AD19" s="19"/>
      <c r="AE19" s="19"/>
      <c r="AF19" s="25"/>
      <c r="AG19" s="95" t="s">
        <v>157</v>
      </c>
      <c r="AH19" s="95"/>
      <c r="AI19" s="95"/>
      <c r="AJ19" s="95"/>
      <c r="AK19" s="25"/>
      <c r="AL19" s="26"/>
      <c r="AM19" s="95"/>
      <c r="AN19" s="159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2017</v>
      </c>
      <c r="C20" s="26" t="s">
        <v>58</v>
      </c>
      <c r="D20" s="27" t="s">
        <v>83</v>
      </c>
      <c r="E20" s="26">
        <v>31</v>
      </c>
      <c r="F20" s="26">
        <v>1</v>
      </c>
      <c r="G20" s="28">
        <v>5</v>
      </c>
      <c r="H20" s="26">
        <v>34</v>
      </c>
      <c r="I20" s="26">
        <v>149</v>
      </c>
      <c r="J20" s="26">
        <v>45</v>
      </c>
      <c r="K20" s="26">
        <v>86</v>
      </c>
      <c r="L20" s="26">
        <v>12</v>
      </c>
      <c r="M20" s="30">
        <v>6</v>
      </c>
      <c r="N20" s="33">
        <v>0.63100000000000001</v>
      </c>
      <c r="O20" s="157">
        <v>236</v>
      </c>
      <c r="P20" s="19"/>
      <c r="Q20" s="19"/>
      <c r="R20" s="19"/>
      <c r="S20" s="19" t="s">
        <v>170</v>
      </c>
      <c r="T20" s="25"/>
      <c r="U20" s="26">
        <v>3</v>
      </c>
      <c r="V20" s="26">
        <v>0</v>
      </c>
      <c r="W20" s="28">
        <v>0</v>
      </c>
      <c r="X20" s="26">
        <v>4</v>
      </c>
      <c r="Y20" s="26">
        <v>15</v>
      </c>
      <c r="Z20" s="29">
        <v>0.78900000000000003</v>
      </c>
      <c r="AA20" s="25"/>
      <c r="AB20" s="19"/>
      <c r="AC20" s="19"/>
      <c r="AD20" s="19"/>
      <c r="AE20" s="19"/>
      <c r="AF20" s="25"/>
      <c r="AG20" s="95" t="s">
        <v>159</v>
      </c>
      <c r="AH20" s="95"/>
      <c r="AI20" s="95"/>
      <c r="AJ20" s="95"/>
      <c r="AK20" s="25"/>
      <c r="AL20" s="26"/>
      <c r="AM20" s="95"/>
      <c r="AN20" s="159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2018</v>
      </c>
      <c r="C21" s="26" t="s">
        <v>56</v>
      </c>
      <c r="D21" s="27" t="s">
        <v>83</v>
      </c>
      <c r="E21" s="26">
        <v>27</v>
      </c>
      <c r="F21" s="26">
        <v>3</v>
      </c>
      <c r="G21" s="28">
        <v>6</v>
      </c>
      <c r="H21" s="26">
        <v>34</v>
      </c>
      <c r="I21" s="26">
        <v>121</v>
      </c>
      <c r="J21" s="26">
        <v>35</v>
      </c>
      <c r="K21" s="26">
        <v>65</v>
      </c>
      <c r="L21" s="26">
        <v>12</v>
      </c>
      <c r="M21" s="30">
        <v>9</v>
      </c>
      <c r="N21" s="29">
        <v>0.64700000000000002</v>
      </c>
      <c r="O21" s="157">
        <v>187.01700154559504</v>
      </c>
      <c r="P21" s="19"/>
      <c r="Q21" s="19"/>
      <c r="R21" s="19"/>
      <c r="S21" s="19"/>
      <c r="T21" s="25"/>
      <c r="U21" s="26">
        <v>3</v>
      </c>
      <c r="V21" s="26">
        <v>0</v>
      </c>
      <c r="W21" s="28">
        <v>0</v>
      </c>
      <c r="X21" s="26">
        <v>4</v>
      </c>
      <c r="Y21" s="26">
        <v>17</v>
      </c>
      <c r="Z21" s="29">
        <v>0.73909999999999998</v>
      </c>
      <c r="AA21" s="25">
        <v>23</v>
      </c>
      <c r="AB21" s="19"/>
      <c r="AC21" s="19"/>
      <c r="AD21" s="19"/>
      <c r="AE21" s="19"/>
      <c r="AF21" s="25"/>
      <c r="AG21" s="95" t="s">
        <v>151</v>
      </c>
      <c r="AH21" s="95"/>
      <c r="AI21" s="95"/>
      <c r="AJ21" s="95"/>
      <c r="AK21" s="25"/>
      <c r="AL21" s="26">
        <v>1</v>
      </c>
      <c r="AM21" s="95"/>
      <c r="AN21" s="159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2019</v>
      </c>
      <c r="C22" s="26" t="s">
        <v>141</v>
      </c>
      <c r="D22" s="27" t="s">
        <v>83</v>
      </c>
      <c r="E22" s="26">
        <v>30</v>
      </c>
      <c r="F22" s="26">
        <v>1</v>
      </c>
      <c r="G22" s="28">
        <v>2</v>
      </c>
      <c r="H22" s="26">
        <v>34</v>
      </c>
      <c r="I22" s="26">
        <v>147</v>
      </c>
      <c r="J22" s="26">
        <v>53</v>
      </c>
      <c r="K22" s="26">
        <v>77</v>
      </c>
      <c r="L22" s="26">
        <v>14</v>
      </c>
      <c r="M22" s="30">
        <v>3</v>
      </c>
      <c r="N22" s="182">
        <v>0.6966</v>
      </c>
      <c r="O22" s="157">
        <v>211</v>
      </c>
      <c r="P22" s="19"/>
      <c r="Q22" s="19" t="s">
        <v>192</v>
      </c>
      <c r="R22" s="19"/>
      <c r="S22" s="19" t="s">
        <v>193</v>
      </c>
      <c r="T22" s="25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95"/>
      <c r="AH22" s="95"/>
      <c r="AI22" s="95"/>
      <c r="AJ22" s="95"/>
      <c r="AK22" s="25"/>
      <c r="AL22" s="26"/>
      <c r="AM22" s="95"/>
      <c r="AN22" s="159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2020</v>
      </c>
      <c r="C23" s="26" t="s">
        <v>141</v>
      </c>
      <c r="D23" s="27" t="s">
        <v>83</v>
      </c>
      <c r="E23" s="26">
        <v>23</v>
      </c>
      <c r="F23" s="26">
        <v>0</v>
      </c>
      <c r="G23" s="26">
        <v>1</v>
      </c>
      <c r="H23" s="26">
        <v>13</v>
      </c>
      <c r="I23" s="26">
        <v>103</v>
      </c>
      <c r="J23" s="26">
        <v>32</v>
      </c>
      <c r="K23" s="26">
        <v>57</v>
      </c>
      <c r="L23" s="26">
        <v>13</v>
      </c>
      <c r="M23" s="26">
        <v>1</v>
      </c>
      <c r="N23" s="29">
        <v>0.61670000000000003</v>
      </c>
      <c r="O23" s="31">
        <v>167</v>
      </c>
      <c r="P23" s="80"/>
      <c r="Q23" s="19"/>
      <c r="R23" s="19"/>
      <c r="S23" s="19"/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95"/>
      <c r="AH23" s="95"/>
      <c r="AI23" s="95"/>
      <c r="AJ23" s="95"/>
      <c r="AK23" s="25"/>
      <c r="AL23" s="26"/>
      <c r="AM23" s="95"/>
      <c r="AN23" s="159"/>
      <c r="AO23" s="28"/>
      <c r="AP23" s="30"/>
      <c r="AQ23" s="26"/>
      <c r="AR23" s="40"/>
    </row>
    <row r="24" spans="1:44" s="4" customFormat="1" ht="15" customHeight="1" x14ac:dyDescent="0.25">
      <c r="A24" s="1"/>
      <c r="B24" s="17" t="s">
        <v>7</v>
      </c>
      <c r="C24" s="18"/>
      <c r="D24" s="16"/>
      <c r="E24" s="19">
        <f t="shared" ref="E24:M24" si="1">SUM(E4:E23)</f>
        <v>395</v>
      </c>
      <c r="F24" s="19">
        <f t="shared" si="1"/>
        <v>20</v>
      </c>
      <c r="G24" s="19">
        <f t="shared" si="1"/>
        <v>36</v>
      </c>
      <c r="H24" s="19">
        <f t="shared" si="1"/>
        <v>460</v>
      </c>
      <c r="I24" s="19">
        <f t="shared" si="1"/>
        <v>1949</v>
      </c>
      <c r="J24" s="19">
        <f t="shared" si="1"/>
        <v>1371</v>
      </c>
      <c r="K24" s="19">
        <f t="shared" si="1"/>
        <v>424</v>
      </c>
      <c r="L24" s="19">
        <f t="shared" si="1"/>
        <v>98</v>
      </c>
      <c r="M24" s="18">
        <f t="shared" si="1"/>
        <v>56</v>
      </c>
      <c r="N24" s="34">
        <f>PRODUCT(I24/O24)</f>
        <v>0.68959232687361394</v>
      </c>
      <c r="O24" s="114">
        <f>SUM(O4:O23)</f>
        <v>2826.3075501958215</v>
      </c>
      <c r="P24" s="80" t="s">
        <v>47</v>
      </c>
      <c r="Q24" s="80" t="s">
        <v>47</v>
      </c>
      <c r="R24" s="80" t="s">
        <v>47</v>
      </c>
      <c r="S24" s="80" t="s">
        <v>47</v>
      </c>
      <c r="T24" s="25"/>
      <c r="U24" s="19">
        <f>SUM(U4:U23)-U11</f>
        <v>58</v>
      </c>
      <c r="V24" s="19">
        <f t="shared" ref="V24:Y24" si="2">SUM(V4:V23)-V11</f>
        <v>0</v>
      </c>
      <c r="W24" s="19">
        <f t="shared" si="2"/>
        <v>2</v>
      </c>
      <c r="X24" s="19">
        <f t="shared" si="2"/>
        <v>52</v>
      </c>
      <c r="Y24" s="19">
        <f t="shared" si="2"/>
        <v>261</v>
      </c>
      <c r="Z24" s="34">
        <f>PRODUCT(N30)</f>
        <v>0.67441860465116277</v>
      </c>
      <c r="AA24" s="93">
        <f>SUM(AA4:AA23)</f>
        <v>23</v>
      </c>
      <c r="AB24" s="80" t="s">
        <v>47</v>
      </c>
      <c r="AC24" s="80" t="s">
        <v>47</v>
      </c>
      <c r="AD24" s="80" t="s">
        <v>47</v>
      </c>
      <c r="AE24" s="80" t="s">
        <v>47</v>
      </c>
      <c r="AF24" s="25"/>
      <c r="AG24" s="80" t="s">
        <v>185</v>
      </c>
      <c r="AH24" s="80" t="s">
        <v>131</v>
      </c>
      <c r="AI24" s="80" t="s">
        <v>119</v>
      </c>
      <c r="AJ24" s="80" t="s">
        <v>59</v>
      </c>
      <c r="AK24" s="25"/>
      <c r="AL24" s="19">
        <f t="shared" ref="AL24:AQ24" si="3">SUM(AL4:AL23)</f>
        <v>7</v>
      </c>
      <c r="AM24" s="19">
        <f t="shared" si="3"/>
        <v>0</v>
      </c>
      <c r="AN24" s="19">
        <f t="shared" si="3"/>
        <v>1</v>
      </c>
      <c r="AO24" s="19">
        <f t="shared" si="3"/>
        <v>0</v>
      </c>
      <c r="AP24" s="19">
        <f t="shared" si="3"/>
        <v>0</v>
      </c>
      <c r="AQ24" s="19">
        <f t="shared" si="3"/>
        <v>1</v>
      </c>
      <c r="AR24" s="40"/>
    </row>
    <row r="25" spans="1:44" s="4" customFormat="1" ht="15" customHeight="1" x14ac:dyDescent="0.25">
      <c r="A25" s="1"/>
      <c r="B25" s="17" t="s">
        <v>418</v>
      </c>
      <c r="C25" s="18"/>
      <c r="D25" s="16"/>
      <c r="E25" s="18" t="s">
        <v>417</v>
      </c>
      <c r="F25" s="15" t="s">
        <v>312</v>
      </c>
      <c r="G25" s="15"/>
      <c r="H25" s="15" t="s">
        <v>166</v>
      </c>
      <c r="I25" s="15" t="s">
        <v>419</v>
      </c>
      <c r="J25" s="15"/>
      <c r="K25" s="15"/>
      <c r="L25" s="15"/>
      <c r="M25" s="15"/>
      <c r="N25" s="85"/>
      <c r="O25" s="25"/>
      <c r="P25" s="23"/>
      <c r="Q25" s="21"/>
      <c r="R25" s="86"/>
      <c r="S25" s="87"/>
      <c r="T25" s="25"/>
      <c r="U25" s="18"/>
      <c r="V25" s="15"/>
      <c r="W25" s="15"/>
      <c r="X25" s="15" t="s">
        <v>194</v>
      </c>
      <c r="Y25" s="15" t="s">
        <v>195</v>
      </c>
      <c r="Z25" s="16"/>
      <c r="AA25" s="25"/>
      <c r="AB25" s="88"/>
      <c r="AC25" s="89"/>
      <c r="AD25" s="86"/>
      <c r="AE25" s="87"/>
      <c r="AF25" s="25"/>
      <c r="AG25" s="90">
        <v>0.1</v>
      </c>
      <c r="AH25" s="91">
        <v>0</v>
      </c>
      <c r="AI25" s="91">
        <v>1</v>
      </c>
      <c r="AJ25" s="92">
        <v>0</v>
      </c>
      <c r="AK25" s="25"/>
      <c r="AL25" s="18"/>
      <c r="AM25" s="15"/>
      <c r="AN25" s="15"/>
      <c r="AO25" s="15"/>
      <c r="AP25" s="15"/>
      <c r="AQ25" s="16"/>
      <c r="AR25" s="40"/>
    </row>
    <row r="26" spans="1:44" ht="15" customHeight="1" x14ac:dyDescent="0.25">
      <c r="A26" s="2"/>
      <c r="B26" s="27" t="s">
        <v>2</v>
      </c>
      <c r="C26" s="30"/>
      <c r="D26" s="35">
        <f>SUM(F24:H24)+((I24-F24-G24)/3)+(E24/3)+(AL24*25)+(AM24*25)+(AN24*10)+(AO24*25)+(AP24*20)+(AQ24*15)</f>
        <v>1478.6666666666667</v>
      </c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6"/>
      <c r="P26" s="25"/>
      <c r="Q26" s="25"/>
      <c r="R26" s="25"/>
      <c r="S26" s="25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</row>
    <row r="27" spans="1:44" s="4" customFormat="1" ht="15" customHeight="1" x14ac:dyDescent="0.25">
      <c r="A27" s="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31"/>
      <c r="P27" s="31"/>
      <c r="Q27" s="31"/>
      <c r="R27" s="31"/>
      <c r="S27" s="31"/>
      <c r="T27" s="31"/>
      <c r="U27" s="36"/>
      <c r="V27" s="39"/>
      <c r="W27" s="36"/>
      <c r="X27" s="36"/>
      <c r="Y27" s="36"/>
      <c r="Z27" s="36"/>
      <c r="AA27" s="36"/>
      <c r="AB27" s="36"/>
      <c r="AC27" s="36"/>
      <c r="AD27" s="36"/>
      <c r="AE27" s="36"/>
      <c r="AF27" s="25"/>
      <c r="AG27" s="36"/>
      <c r="AH27" s="36"/>
      <c r="AI27" s="36"/>
      <c r="AJ27" s="36"/>
      <c r="AK27" s="25"/>
      <c r="AL27" s="36"/>
      <c r="AM27" s="36"/>
      <c r="AN27" s="36"/>
      <c r="AO27" s="36"/>
      <c r="AP27" s="36"/>
      <c r="AQ27" s="36"/>
      <c r="AR27" s="40"/>
    </row>
    <row r="28" spans="1:44" ht="15" customHeight="1" x14ac:dyDescent="0.25">
      <c r="A28" s="2"/>
      <c r="B28" s="23" t="s">
        <v>24</v>
      </c>
      <c r="C28" s="41"/>
      <c r="D28" s="41"/>
      <c r="E28" s="19" t="s">
        <v>3</v>
      </c>
      <c r="F28" s="19" t="s">
        <v>8</v>
      </c>
      <c r="G28" s="16" t="s">
        <v>5</v>
      </c>
      <c r="H28" s="19" t="s">
        <v>6</v>
      </c>
      <c r="I28" s="19" t="s">
        <v>16</v>
      </c>
      <c r="J28" s="36"/>
      <c r="K28" s="19" t="s">
        <v>26</v>
      </c>
      <c r="L28" s="19" t="s">
        <v>27</v>
      </c>
      <c r="M28" s="19" t="s">
        <v>28</v>
      </c>
      <c r="N28" s="19" t="s">
        <v>21</v>
      </c>
      <c r="O28" s="25"/>
      <c r="P28" s="42" t="s">
        <v>29</v>
      </c>
      <c r="Q28" s="13"/>
      <c r="R28" s="13"/>
      <c r="S28" s="13"/>
      <c r="T28" s="43"/>
      <c r="U28" s="43"/>
      <c r="V28" s="43"/>
      <c r="W28" s="43"/>
      <c r="X28" s="43"/>
      <c r="Y28" s="13"/>
      <c r="Z28" s="13"/>
      <c r="AA28" s="13"/>
      <c r="AB28" s="43"/>
      <c r="AC28" s="43"/>
      <c r="AD28" s="13"/>
      <c r="AE28" s="44"/>
      <c r="AF28" s="25"/>
      <c r="AG28" s="42" t="s">
        <v>60</v>
      </c>
      <c r="AH28" s="13"/>
      <c r="AI28" s="43"/>
      <c r="AJ28" s="44"/>
      <c r="AK28" s="25"/>
      <c r="AL28" s="11" t="s">
        <v>61</v>
      </c>
      <c r="AM28" s="13"/>
      <c r="AN28" s="13"/>
      <c r="AO28" s="13"/>
      <c r="AP28" s="13"/>
      <c r="AQ28" s="44"/>
      <c r="AR28" s="40"/>
    </row>
    <row r="29" spans="1:44" ht="15" customHeight="1" x14ac:dyDescent="0.25">
      <c r="A29" s="2"/>
      <c r="B29" s="42" t="s">
        <v>12</v>
      </c>
      <c r="C29" s="13"/>
      <c r="D29" s="44"/>
      <c r="E29" s="26">
        <f>PRODUCT(E24)</f>
        <v>395</v>
      </c>
      <c r="F29" s="26">
        <f>PRODUCT(F24)</f>
        <v>20</v>
      </c>
      <c r="G29" s="26">
        <f>PRODUCT(G24)</f>
        <v>36</v>
      </c>
      <c r="H29" s="26">
        <f>PRODUCT(H24)</f>
        <v>460</v>
      </c>
      <c r="I29" s="26">
        <f>PRODUCT(I24)</f>
        <v>1949</v>
      </c>
      <c r="J29" s="36"/>
      <c r="K29" s="45">
        <f>PRODUCT((F29+G29)/E29)</f>
        <v>0.14177215189873418</v>
      </c>
      <c r="L29" s="45">
        <f>PRODUCT(H29/E29)</f>
        <v>1.1645569620253164</v>
      </c>
      <c r="M29" s="45">
        <f>PRODUCT(I29/E29)</f>
        <v>4.9341772151898731</v>
      </c>
      <c r="N29" s="33">
        <f>PRODUCT(N24)</f>
        <v>0.68959232687361394</v>
      </c>
      <c r="O29" s="25">
        <f>PRODUCT(O24)</f>
        <v>2826.3075501958215</v>
      </c>
      <c r="P29" s="171" t="s">
        <v>9</v>
      </c>
      <c r="Q29" s="216"/>
      <c r="R29" s="172" t="s">
        <v>142</v>
      </c>
      <c r="S29" s="172"/>
      <c r="T29" s="172"/>
      <c r="U29" s="172"/>
      <c r="V29" s="172"/>
      <c r="W29" s="172"/>
      <c r="X29" s="172"/>
      <c r="Y29" s="217"/>
      <c r="Z29" s="217" t="s">
        <v>161</v>
      </c>
      <c r="AA29" s="172"/>
      <c r="AB29" s="172"/>
      <c r="AC29" s="218" t="s">
        <v>147</v>
      </c>
      <c r="AD29" s="219"/>
      <c r="AE29" s="173"/>
      <c r="AF29" s="25"/>
      <c r="AG29" s="220"/>
      <c r="AH29" s="215"/>
      <c r="AI29" s="172"/>
      <c r="AJ29" s="173"/>
      <c r="AK29" s="25"/>
      <c r="AL29" s="171" t="s">
        <v>62</v>
      </c>
      <c r="AM29" s="217">
        <v>2015</v>
      </c>
      <c r="AN29" s="172"/>
      <c r="AO29" s="172"/>
      <c r="AP29" s="172"/>
      <c r="AQ29" s="173"/>
      <c r="AR29" s="40"/>
    </row>
    <row r="30" spans="1:44" ht="15" customHeight="1" x14ac:dyDescent="0.25">
      <c r="A30" s="2"/>
      <c r="B30" s="46" t="s">
        <v>14</v>
      </c>
      <c r="C30" s="47"/>
      <c r="D30" s="48"/>
      <c r="E30" s="26">
        <f>SUM(U24)</f>
        <v>58</v>
      </c>
      <c r="F30" s="26">
        <f>SUM(V24)</f>
        <v>0</v>
      </c>
      <c r="G30" s="26">
        <f>SUM(W24)</f>
        <v>2</v>
      </c>
      <c r="H30" s="26">
        <f>SUM(X24)</f>
        <v>52</v>
      </c>
      <c r="I30" s="26">
        <f>SUM(Y24)</f>
        <v>261</v>
      </c>
      <c r="J30" s="36"/>
      <c r="K30" s="45">
        <f>PRODUCT((F30+G30)/E30)</f>
        <v>3.4482758620689655E-2</v>
      </c>
      <c r="L30" s="45">
        <f>PRODUCT(H30/E30)</f>
        <v>0.89655172413793105</v>
      </c>
      <c r="M30" s="45">
        <f>PRODUCT(I30/E30)</f>
        <v>4.5</v>
      </c>
      <c r="N30" s="33">
        <f>PRODUCT(I30/O30)</f>
        <v>0.67441860465116277</v>
      </c>
      <c r="O30" s="25">
        <v>387</v>
      </c>
      <c r="P30" s="220" t="s">
        <v>50</v>
      </c>
      <c r="Q30" s="221"/>
      <c r="R30" s="190" t="s">
        <v>142</v>
      </c>
      <c r="S30" s="190"/>
      <c r="T30" s="190"/>
      <c r="U30" s="190"/>
      <c r="V30" s="190"/>
      <c r="W30" s="190"/>
      <c r="X30" s="190"/>
      <c r="Y30" s="197"/>
      <c r="Z30" s="197" t="s">
        <v>161</v>
      </c>
      <c r="AA30" s="190"/>
      <c r="AB30" s="190"/>
      <c r="AC30" s="195" t="s">
        <v>147</v>
      </c>
      <c r="AD30" s="114"/>
      <c r="AE30" s="199"/>
      <c r="AF30" s="25"/>
      <c r="AG30" s="220"/>
      <c r="AH30" s="196"/>
      <c r="AI30" s="190"/>
      <c r="AJ30" s="199"/>
      <c r="AK30" s="25"/>
      <c r="AL30" s="220" t="s">
        <v>184</v>
      </c>
      <c r="AM30" s="197">
        <v>2018</v>
      </c>
      <c r="AN30" s="190"/>
      <c r="AO30" s="190"/>
      <c r="AP30" s="190"/>
      <c r="AQ30" s="199"/>
      <c r="AR30" s="40"/>
    </row>
    <row r="31" spans="1:44" ht="15" customHeight="1" x14ac:dyDescent="0.25">
      <c r="A31" s="2"/>
      <c r="B31" s="49" t="s">
        <v>15</v>
      </c>
      <c r="C31" s="50"/>
      <c r="D31" s="51"/>
      <c r="E31" s="32">
        <v>4</v>
      </c>
      <c r="F31" s="32">
        <v>0</v>
      </c>
      <c r="G31" s="32">
        <v>0</v>
      </c>
      <c r="H31" s="32">
        <v>10</v>
      </c>
      <c r="I31" s="32">
        <v>24</v>
      </c>
      <c r="J31" s="36"/>
      <c r="K31" s="52">
        <v>0</v>
      </c>
      <c r="L31" s="52">
        <v>2.5</v>
      </c>
      <c r="M31" s="52">
        <v>6</v>
      </c>
      <c r="N31" s="53">
        <v>0.77400000000000002</v>
      </c>
      <c r="O31" s="25">
        <v>31.007751937984494</v>
      </c>
      <c r="P31" s="220" t="s">
        <v>51</v>
      </c>
      <c r="Q31" s="221"/>
      <c r="R31" s="190" t="s">
        <v>142</v>
      </c>
      <c r="S31" s="190"/>
      <c r="T31" s="190"/>
      <c r="U31" s="190"/>
      <c r="V31" s="190"/>
      <c r="W31" s="190"/>
      <c r="X31" s="190"/>
      <c r="Y31" s="197"/>
      <c r="Z31" s="197" t="s">
        <v>161</v>
      </c>
      <c r="AA31" s="190"/>
      <c r="AB31" s="190"/>
      <c r="AC31" s="195" t="s">
        <v>147</v>
      </c>
      <c r="AD31" s="114"/>
      <c r="AE31" s="199"/>
      <c r="AF31" s="25"/>
      <c r="AG31" s="193"/>
      <c r="AH31" s="196"/>
      <c r="AI31" s="190"/>
      <c r="AJ31" s="199"/>
      <c r="AK31" s="25"/>
      <c r="AL31" s="220"/>
      <c r="AM31" s="197"/>
      <c r="AN31" s="190"/>
      <c r="AO31" s="190"/>
      <c r="AP31" s="190"/>
      <c r="AQ31" s="199"/>
      <c r="AR31" s="40"/>
    </row>
    <row r="32" spans="1:44" ht="15" customHeight="1" x14ac:dyDescent="0.25">
      <c r="A32" s="2"/>
      <c r="B32" s="54" t="s">
        <v>25</v>
      </c>
      <c r="C32" s="55"/>
      <c r="D32" s="56"/>
      <c r="E32" s="19">
        <f>SUM(E29:E31)</f>
        <v>457</v>
      </c>
      <c r="F32" s="19">
        <f>SUM(F29:F31)</f>
        <v>20</v>
      </c>
      <c r="G32" s="19">
        <f>SUM(G29:G31)</f>
        <v>38</v>
      </c>
      <c r="H32" s="19">
        <f>SUM(H29:H31)</f>
        <v>522</v>
      </c>
      <c r="I32" s="19">
        <f>SUM(I29:I31)</f>
        <v>2234</v>
      </c>
      <c r="J32" s="36"/>
      <c r="K32" s="57">
        <f>PRODUCT((F32+G32)/E32)</f>
        <v>0.12691466083150985</v>
      </c>
      <c r="L32" s="57">
        <f>PRODUCT(H32/E32)</f>
        <v>1.1422319474835887</v>
      </c>
      <c r="M32" s="57">
        <f>PRODUCT(I32/E32)</f>
        <v>4.8884026258205688</v>
      </c>
      <c r="N32" s="34">
        <f>PRODUCT(I32/O32)</f>
        <v>0.68858905252849034</v>
      </c>
      <c r="O32" s="25">
        <f>SUM(O29:O31)</f>
        <v>3244.3153021338057</v>
      </c>
      <c r="P32" s="204" t="s">
        <v>10</v>
      </c>
      <c r="Q32" s="222"/>
      <c r="R32" s="205" t="s">
        <v>142</v>
      </c>
      <c r="S32" s="205"/>
      <c r="T32" s="205"/>
      <c r="U32" s="205"/>
      <c r="V32" s="205"/>
      <c r="W32" s="205"/>
      <c r="X32" s="205"/>
      <c r="Y32" s="223"/>
      <c r="Z32" s="223" t="s">
        <v>161</v>
      </c>
      <c r="AA32" s="205"/>
      <c r="AB32" s="205"/>
      <c r="AC32" s="74" t="s">
        <v>147</v>
      </c>
      <c r="AD32" s="224"/>
      <c r="AE32" s="208"/>
      <c r="AF32" s="25"/>
      <c r="AG32" s="70"/>
      <c r="AH32" s="225"/>
      <c r="AI32" s="226"/>
      <c r="AJ32" s="208"/>
      <c r="AK32" s="25"/>
      <c r="AL32" s="204"/>
      <c r="AM32" s="223"/>
      <c r="AN32" s="205"/>
      <c r="AO32" s="205"/>
      <c r="AP32" s="205"/>
      <c r="AQ32" s="208"/>
      <c r="AR32" s="40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6"/>
      <c r="K33" s="38"/>
      <c r="L33" s="38"/>
      <c r="M33" s="38"/>
      <c r="N33" s="37"/>
      <c r="O33" s="25"/>
      <c r="P33" s="36"/>
      <c r="Q33" s="39"/>
      <c r="R33" s="36"/>
      <c r="S33" s="36"/>
      <c r="T33" s="25"/>
      <c r="U33" s="25"/>
      <c r="V33" s="39"/>
      <c r="W33" s="36"/>
      <c r="X33" s="36"/>
      <c r="Y33" s="25"/>
      <c r="Z33" s="25"/>
      <c r="AA33" s="25"/>
      <c r="AB33" s="25"/>
      <c r="AC33" s="25"/>
      <c r="AD33" s="25"/>
      <c r="AE33" s="25"/>
      <c r="AF33" s="25"/>
      <c r="AG33" s="25"/>
      <c r="AH33" s="58"/>
      <c r="AI33" s="36"/>
      <c r="AJ33" s="36"/>
      <c r="AK33" s="25"/>
      <c r="AL33" s="36"/>
      <c r="AM33" s="36"/>
      <c r="AN33" s="36"/>
      <c r="AO33" s="36"/>
      <c r="AP33" s="36"/>
      <c r="AQ33" s="36"/>
      <c r="AR33" s="40"/>
    </row>
    <row r="34" spans="1:45" ht="15" customHeight="1" x14ac:dyDescent="0.25">
      <c r="A34" s="2"/>
      <c r="B34" s="42" t="s">
        <v>173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61"/>
      <c r="O34" s="12"/>
      <c r="P34" s="13"/>
      <c r="Q34" s="13"/>
      <c r="R34" s="13"/>
      <c r="S34" s="13"/>
      <c r="T34" s="12"/>
      <c r="U34" s="12"/>
      <c r="V34" s="13"/>
      <c r="W34" s="13"/>
      <c r="X34" s="13"/>
      <c r="Y34" s="12"/>
      <c r="Z34" s="12"/>
      <c r="AA34" s="12"/>
      <c r="AB34" s="12"/>
      <c r="AC34" s="12"/>
      <c r="AD34" s="12"/>
      <c r="AE34" s="12"/>
      <c r="AF34" s="12"/>
      <c r="AG34" s="12"/>
      <c r="AH34" s="162"/>
      <c r="AI34" s="13"/>
      <c r="AJ34" s="13"/>
      <c r="AK34" s="12"/>
      <c r="AL34" s="13"/>
      <c r="AM34" s="13"/>
      <c r="AN34" s="13"/>
      <c r="AO34" s="13"/>
      <c r="AP34" s="13"/>
      <c r="AQ34" s="44"/>
      <c r="AR34" s="40"/>
    </row>
    <row r="35" spans="1:45" ht="15" customHeight="1" x14ac:dyDescent="0.25">
      <c r="A35" s="2"/>
      <c r="B35" s="39"/>
      <c r="C35" s="39"/>
      <c r="D35" s="39"/>
      <c r="E35" s="39"/>
      <c r="F35" s="39"/>
      <c r="G35" s="39"/>
      <c r="H35" s="39"/>
      <c r="I35" s="39"/>
      <c r="J35" s="36"/>
      <c r="K35" s="39"/>
      <c r="L35" s="39"/>
      <c r="M35" s="39"/>
      <c r="N35" s="37"/>
      <c r="O35" s="25"/>
      <c r="P35" s="36"/>
      <c r="Q35" s="39"/>
      <c r="R35" s="36"/>
      <c r="S35" s="36"/>
      <c r="T35" s="25"/>
      <c r="U35" s="25"/>
      <c r="V35" s="39"/>
      <c r="W35" s="36"/>
      <c r="X35" s="36"/>
      <c r="Y35" s="25"/>
      <c r="Z35" s="25"/>
      <c r="AA35" s="25"/>
      <c r="AB35" s="25"/>
      <c r="AC35" s="25"/>
      <c r="AD35" s="25"/>
      <c r="AE35" s="25"/>
      <c r="AF35" s="25"/>
      <c r="AG35" s="25"/>
      <c r="AH35" s="58"/>
      <c r="AI35" s="36"/>
      <c r="AJ35" s="36"/>
      <c r="AK35" s="25"/>
      <c r="AL35" s="36"/>
      <c r="AM35" s="36"/>
      <c r="AN35" s="36"/>
      <c r="AO35" s="36"/>
      <c r="AP35" s="36"/>
      <c r="AQ35" s="36"/>
      <c r="AR35" s="40"/>
    </row>
    <row r="36" spans="1:45" s="10" customFormat="1" ht="15" customHeight="1" x14ac:dyDescent="0.25">
      <c r="A36" s="24"/>
      <c r="B36" s="36" t="s">
        <v>71</v>
      </c>
      <c r="C36" s="36"/>
      <c r="D36" s="36" t="s">
        <v>143</v>
      </c>
      <c r="E36" s="36"/>
      <c r="F36" s="36"/>
      <c r="G36" s="36"/>
      <c r="H36" s="36"/>
      <c r="I36" s="36"/>
      <c r="J36" s="36"/>
      <c r="K36" s="36"/>
      <c r="L36" s="37"/>
      <c r="M36" s="36" t="s">
        <v>144</v>
      </c>
      <c r="N36" s="37"/>
      <c r="O36" s="37"/>
      <c r="P36" s="39"/>
      <c r="Q36" s="36"/>
      <c r="R36" s="36"/>
      <c r="S36" s="36"/>
      <c r="T36" s="25"/>
      <c r="U36" s="25"/>
      <c r="V36" s="36" t="s">
        <v>191</v>
      </c>
      <c r="W36" s="36"/>
      <c r="X36" s="36"/>
      <c r="Y36" s="36"/>
      <c r="Z36" s="36"/>
      <c r="AA36" s="36"/>
      <c r="AB36" s="36"/>
      <c r="AC36" s="36"/>
      <c r="AD36" s="36" t="s">
        <v>145</v>
      </c>
      <c r="AE36" s="36"/>
      <c r="AF36" s="36"/>
      <c r="AG36" s="36"/>
      <c r="AH36" s="36"/>
      <c r="AI36" s="36" t="s">
        <v>146</v>
      </c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5" s="10" customFormat="1" ht="15" customHeight="1" x14ac:dyDescent="0.25">
      <c r="A37" s="2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/>
      <c r="M37" s="37"/>
      <c r="N37" s="36"/>
      <c r="O37" s="37"/>
      <c r="P37" s="37"/>
      <c r="Q37" s="39"/>
      <c r="R37" s="36"/>
      <c r="S37" s="36"/>
      <c r="T37" s="25"/>
      <c r="U37" s="25"/>
      <c r="V37" s="58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5" ht="15" customHeight="1" x14ac:dyDescent="0.2">
      <c r="A38" s="2"/>
      <c r="B38" s="183" t="s">
        <v>196</v>
      </c>
      <c r="C38" s="63"/>
      <c r="D38" s="63"/>
      <c r="E38" s="63"/>
      <c r="F38" s="63" t="s">
        <v>197</v>
      </c>
      <c r="G38" s="63" t="s">
        <v>3</v>
      </c>
      <c r="H38" s="63" t="s">
        <v>5</v>
      </c>
      <c r="I38" s="63" t="s">
        <v>6</v>
      </c>
      <c r="J38" s="63" t="s">
        <v>198</v>
      </c>
      <c r="K38" s="184" t="s">
        <v>16</v>
      </c>
      <c r="L38" s="36"/>
      <c r="M38" s="185" t="s">
        <v>199</v>
      </c>
      <c r="N38" s="64"/>
      <c r="O38" s="64"/>
      <c r="P38" s="63" t="s">
        <v>3</v>
      </c>
      <c r="Q38" s="63" t="s">
        <v>5</v>
      </c>
      <c r="R38" s="63" t="s">
        <v>6</v>
      </c>
      <c r="S38" s="63" t="s">
        <v>198</v>
      </c>
      <c r="T38" s="64"/>
      <c r="U38" s="184" t="s">
        <v>16</v>
      </c>
      <c r="V38" s="36"/>
      <c r="W38" s="185" t="s">
        <v>317</v>
      </c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186"/>
      <c r="AI38" s="235" t="s">
        <v>400</v>
      </c>
      <c r="AJ38" s="188"/>
      <c r="AK38" s="188"/>
      <c r="AL38" s="236" t="s">
        <v>3</v>
      </c>
      <c r="AM38" s="236" t="s">
        <v>5</v>
      </c>
      <c r="AN38" s="236" t="s">
        <v>6</v>
      </c>
      <c r="AO38" s="64"/>
      <c r="AP38" s="64"/>
      <c r="AQ38" s="96"/>
      <c r="AR38" s="25"/>
      <c r="AS38" s="25"/>
    </row>
    <row r="39" spans="1:45" ht="15" customHeight="1" x14ac:dyDescent="0.2">
      <c r="A39" s="2"/>
      <c r="B39" s="189">
        <v>2004</v>
      </c>
      <c r="C39" s="114" t="s">
        <v>137</v>
      </c>
      <c r="D39" s="190" t="s">
        <v>83</v>
      </c>
      <c r="E39" s="114"/>
      <c r="F39" s="114">
        <v>19</v>
      </c>
      <c r="G39" s="114">
        <v>28</v>
      </c>
      <c r="H39" s="191">
        <f>PRODUCT((F7+G7)/E7)</f>
        <v>0.17857142857142858</v>
      </c>
      <c r="I39" s="191">
        <f>PRODUCT(H7/E7)</f>
        <v>0.32142857142857145</v>
      </c>
      <c r="J39" s="191">
        <f>PRODUCT(F7+G7+H7)/E7</f>
        <v>0.5</v>
      </c>
      <c r="K39" s="192">
        <f>PRODUCT(I7/E7)</f>
        <v>3.3571428571428572</v>
      </c>
      <c r="L39" s="39"/>
      <c r="M39" s="193" t="s">
        <v>201</v>
      </c>
      <c r="N39" s="114"/>
      <c r="O39" s="114"/>
      <c r="P39" s="230" t="s">
        <v>389</v>
      </c>
      <c r="Q39" s="230" t="s">
        <v>347</v>
      </c>
      <c r="R39" s="230" t="s">
        <v>363</v>
      </c>
      <c r="S39" s="230" t="s">
        <v>375</v>
      </c>
      <c r="T39" s="194"/>
      <c r="U39" s="195" t="s">
        <v>332</v>
      </c>
      <c r="V39" s="39"/>
      <c r="W39" s="193" t="s">
        <v>200</v>
      </c>
      <c r="X39" s="196"/>
      <c r="Y39" s="190"/>
      <c r="Z39" s="190"/>
      <c r="AA39" s="190"/>
      <c r="AB39" s="190"/>
      <c r="AC39" s="190"/>
      <c r="AD39" s="190"/>
      <c r="AE39" s="190"/>
      <c r="AF39" s="190"/>
      <c r="AG39" s="197"/>
      <c r="AH39" s="198"/>
      <c r="AI39" s="220" t="s">
        <v>407</v>
      </c>
      <c r="AJ39" s="190"/>
      <c r="AK39" s="190"/>
      <c r="AL39" s="197">
        <v>345</v>
      </c>
      <c r="AM39" s="197">
        <v>49</v>
      </c>
      <c r="AN39" s="197">
        <v>383</v>
      </c>
      <c r="AO39" s="190"/>
      <c r="AP39" s="190"/>
      <c r="AQ39" s="199"/>
      <c r="AR39" s="25"/>
      <c r="AS39" s="25"/>
    </row>
    <row r="40" spans="1:45" ht="15" customHeight="1" x14ac:dyDescent="0.2">
      <c r="A40" s="2"/>
      <c r="B40" s="189">
        <v>2005</v>
      </c>
      <c r="C40" s="114"/>
      <c r="D40" s="190"/>
      <c r="E40" s="114"/>
      <c r="F40" s="114">
        <v>20</v>
      </c>
      <c r="G40" s="114"/>
      <c r="H40" s="191"/>
      <c r="I40" s="191"/>
      <c r="J40" s="191"/>
      <c r="K40" s="192"/>
      <c r="L40" s="39"/>
      <c r="M40" s="193" t="s">
        <v>203</v>
      </c>
      <c r="N40" s="114"/>
      <c r="O40" s="114"/>
      <c r="P40" s="230" t="s">
        <v>390</v>
      </c>
      <c r="Q40" s="230" t="s">
        <v>348</v>
      </c>
      <c r="R40" s="230" t="s">
        <v>364</v>
      </c>
      <c r="S40" s="230" t="s">
        <v>376</v>
      </c>
      <c r="T40" s="194"/>
      <c r="U40" s="195" t="s">
        <v>333</v>
      </c>
      <c r="V40" s="39"/>
      <c r="W40" s="200" t="s">
        <v>319</v>
      </c>
      <c r="X40" s="196"/>
      <c r="Y40" s="196" t="s">
        <v>322</v>
      </c>
      <c r="Z40" s="227"/>
      <c r="AA40" s="227"/>
      <c r="AB40" s="227"/>
      <c r="AC40" s="227"/>
      <c r="AD40" s="227"/>
      <c r="AE40" s="227"/>
      <c r="AF40" s="227"/>
      <c r="AG40" s="227" t="s">
        <v>323</v>
      </c>
      <c r="AH40" s="199"/>
      <c r="AI40" s="220" t="s">
        <v>401</v>
      </c>
      <c r="AJ40" s="190"/>
      <c r="AK40" s="190"/>
      <c r="AL40" s="197"/>
      <c r="AM40" s="237">
        <f>PRODUCT(AM39/AL39)</f>
        <v>0.14202898550724638</v>
      </c>
      <c r="AN40" s="237">
        <f>PRODUCT(AN39/AL39)</f>
        <v>1.1101449275362318</v>
      </c>
      <c r="AO40" s="190"/>
      <c r="AP40" s="190"/>
      <c r="AQ40" s="199"/>
      <c r="AR40" s="25"/>
      <c r="AS40" s="25"/>
    </row>
    <row r="41" spans="1:45" ht="15" customHeight="1" x14ac:dyDescent="0.2">
      <c r="A41" s="2"/>
      <c r="B41" s="189">
        <v>2006</v>
      </c>
      <c r="C41" s="114" t="s">
        <v>58</v>
      </c>
      <c r="D41" s="190" t="s">
        <v>83</v>
      </c>
      <c r="E41" s="114"/>
      <c r="F41" s="114">
        <v>21</v>
      </c>
      <c r="G41" s="114">
        <v>27</v>
      </c>
      <c r="H41" s="191">
        <f t="shared" ref="H41:H53" si="4">PRODUCT((F9+G9)/E9)</f>
        <v>0</v>
      </c>
      <c r="I41" s="191">
        <f t="shared" ref="I41:I53" si="5">PRODUCT(H9/E9)</f>
        <v>0.70370370370370372</v>
      </c>
      <c r="J41" s="191">
        <f t="shared" ref="J41:J53" si="6">PRODUCT(F9+G9+H9)/E9</f>
        <v>0.70370370370370372</v>
      </c>
      <c r="K41" s="192">
        <f t="shared" ref="K41:K53" si="7">PRODUCT(I9/E9)</f>
        <v>5.0370370370370372</v>
      </c>
      <c r="L41" s="39"/>
      <c r="M41" s="193" t="s">
        <v>204</v>
      </c>
      <c r="N41" s="114"/>
      <c r="O41" s="114"/>
      <c r="P41" s="230" t="s">
        <v>391</v>
      </c>
      <c r="Q41" s="230" t="s">
        <v>349</v>
      </c>
      <c r="R41" s="230" t="s">
        <v>365</v>
      </c>
      <c r="S41" s="230" t="s">
        <v>377</v>
      </c>
      <c r="T41" s="194"/>
      <c r="U41" s="195" t="s">
        <v>334</v>
      </c>
      <c r="V41" s="39"/>
      <c r="W41" s="200" t="s">
        <v>202</v>
      </c>
      <c r="X41" s="196"/>
      <c r="Y41" s="228" t="s">
        <v>246</v>
      </c>
      <c r="Z41" s="227"/>
      <c r="AA41" s="227"/>
      <c r="AB41" s="227"/>
      <c r="AC41" s="227"/>
      <c r="AD41" s="227"/>
      <c r="AE41" s="227"/>
      <c r="AF41" s="227"/>
      <c r="AG41" s="229" t="s">
        <v>245</v>
      </c>
      <c r="AH41" s="199"/>
      <c r="AI41" s="220"/>
      <c r="AJ41" s="190"/>
      <c r="AK41" s="190"/>
      <c r="AL41" s="197"/>
      <c r="AM41" s="197"/>
      <c r="AN41" s="197"/>
      <c r="AO41" s="190"/>
      <c r="AP41" s="190"/>
      <c r="AQ41" s="199"/>
      <c r="AR41" s="25"/>
      <c r="AS41" s="25"/>
    </row>
    <row r="42" spans="1:45" ht="15" customHeight="1" x14ac:dyDescent="0.2">
      <c r="A42" s="2"/>
      <c r="B42" s="189">
        <v>2007</v>
      </c>
      <c r="C42" s="114" t="s">
        <v>66</v>
      </c>
      <c r="D42" s="190" t="s">
        <v>83</v>
      </c>
      <c r="E42" s="114"/>
      <c r="F42" s="114">
        <v>22</v>
      </c>
      <c r="G42" s="114">
        <v>25</v>
      </c>
      <c r="H42" s="191">
        <f t="shared" si="4"/>
        <v>0.04</v>
      </c>
      <c r="I42" s="191">
        <f t="shared" si="5"/>
        <v>1.28</v>
      </c>
      <c r="J42" s="191">
        <f t="shared" si="6"/>
        <v>1.32</v>
      </c>
      <c r="K42" s="192">
        <f t="shared" si="7"/>
        <v>5.16</v>
      </c>
      <c r="L42" s="39"/>
      <c r="M42" s="193" t="s">
        <v>205</v>
      </c>
      <c r="N42" s="114"/>
      <c r="O42" s="114"/>
      <c r="P42" s="230" t="s">
        <v>392</v>
      </c>
      <c r="Q42" s="230" t="s">
        <v>350</v>
      </c>
      <c r="R42" s="230" t="s">
        <v>366</v>
      </c>
      <c r="S42" s="230" t="s">
        <v>378</v>
      </c>
      <c r="T42" s="194"/>
      <c r="U42" s="195" t="s">
        <v>335</v>
      </c>
      <c r="V42" s="39"/>
      <c r="W42" s="200"/>
      <c r="X42" s="196"/>
      <c r="Y42" s="196"/>
      <c r="Z42" s="190"/>
      <c r="AA42" s="190"/>
      <c r="AB42" s="190"/>
      <c r="AC42" s="196"/>
      <c r="AD42" s="190"/>
      <c r="AE42" s="190"/>
      <c r="AF42" s="190"/>
      <c r="AG42" s="190"/>
      <c r="AH42" s="199"/>
      <c r="AI42" s="220" t="s">
        <v>408</v>
      </c>
      <c r="AJ42" s="190"/>
      <c r="AK42" s="190"/>
      <c r="AL42" s="197">
        <v>50</v>
      </c>
      <c r="AM42" s="197">
        <v>7</v>
      </c>
      <c r="AN42" s="197">
        <v>77</v>
      </c>
      <c r="AO42" s="190"/>
      <c r="AP42" s="190"/>
      <c r="AQ42" s="199"/>
      <c r="AR42" s="25"/>
      <c r="AS42" s="25"/>
    </row>
    <row r="43" spans="1:45" ht="15" customHeight="1" x14ac:dyDescent="0.2">
      <c r="A43" s="2"/>
      <c r="B43" s="189">
        <v>2008</v>
      </c>
      <c r="C43" s="114" t="s">
        <v>141</v>
      </c>
      <c r="D43" s="190" t="s">
        <v>83</v>
      </c>
      <c r="E43" s="114"/>
      <c r="F43" s="114">
        <v>23</v>
      </c>
      <c r="G43" s="114">
        <v>22</v>
      </c>
      <c r="H43" s="191">
        <f t="shared" si="4"/>
        <v>0</v>
      </c>
      <c r="I43" s="191">
        <f t="shared" si="5"/>
        <v>0.90909090909090906</v>
      </c>
      <c r="J43" s="191">
        <f t="shared" si="6"/>
        <v>0.90909090909090906</v>
      </c>
      <c r="K43" s="192">
        <f t="shared" si="7"/>
        <v>5.1818181818181817</v>
      </c>
      <c r="L43" s="39"/>
      <c r="M43" s="193" t="s">
        <v>206</v>
      </c>
      <c r="N43" s="114"/>
      <c r="O43" s="114"/>
      <c r="P43" s="230" t="s">
        <v>393</v>
      </c>
      <c r="Q43" s="230" t="s">
        <v>351</v>
      </c>
      <c r="R43" s="230" t="s">
        <v>367</v>
      </c>
      <c r="S43" s="230" t="s">
        <v>379</v>
      </c>
      <c r="T43" s="194"/>
      <c r="U43" s="195" t="s">
        <v>336</v>
      </c>
      <c r="V43" s="39"/>
      <c r="W43" s="200" t="s">
        <v>320</v>
      </c>
      <c r="X43" s="196"/>
      <c r="Y43" s="196"/>
      <c r="Z43" s="190"/>
      <c r="AA43" s="190"/>
      <c r="AB43" s="190"/>
      <c r="AC43" s="196"/>
      <c r="AD43" s="190"/>
      <c r="AE43" s="190"/>
      <c r="AF43" s="190"/>
      <c r="AG43" s="196"/>
      <c r="AH43" s="199"/>
      <c r="AI43" s="220" t="s">
        <v>401</v>
      </c>
      <c r="AJ43" s="190"/>
      <c r="AK43" s="190"/>
      <c r="AL43" s="197"/>
      <c r="AM43" s="237">
        <f>PRODUCT(AM42/AL42)</f>
        <v>0.14000000000000001</v>
      </c>
      <c r="AN43" s="237">
        <f>PRODUCT(AN42/AL42)</f>
        <v>1.54</v>
      </c>
      <c r="AO43" s="190"/>
      <c r="AP43" s="190"/>
      <c r="AQ43" s="199"/>
      <c r="AR43" s="25"/>
      <c r="AS43" s="25"/>
    </row>
    <row r="44" spans="1:45" ht="15" customHeight="1" x14ac:dyDescent="0.2">
      <c r="A44" s="2"/>
      <c r="B44" s="189">
        <v>2009</v>
      </c>
      <c r="C44" s="114" t="s">
        <v>58</v>
      </c>
      <c r="D44" s="190" t="s">
        <v>83</v>
      </c>
      <c r="E44" s="114"/>
      <c r="F44" s="114">
        <v>24</v>
      </c>
      <c r="G44" s="114">
        <v>24</v>
      </c>
      <c r="H44" s="191">
        <f t="shared" si="4"/>
        <v>0.20833333333333334</v>
      </c>
      <c r="I44" s="191">
        <f t="shared" si="5"/>
        <v>1.25</v>
      </c>
      <c r="J44" s="191">
        <f t="shared" si="6"/>
        <v>1.4583333333333333</v>
      </c>
      <c r="K44" s="192">
        <f t="shared" si="7"/>
        <v>5.333333333333333</v>
      </c>
      <c r="L44" s="39"/>
      <c r="M44" s="193" t="s">
        <v>207</v>
      </c>
      <c r="N44" s="114"/>
      <c r="O44" s="114"/>
      <c r="P44" s="230" t="s">
        <v>394</v>
      </c>
      <c r="Q44" s="230" t="s">
        <v>352</v>
      </c>
      <c r="R44" s="230" t="s">
        <v>368</v>
      </c>
      <c r="S44" s="230" t="s">
        <v>380</v>
      </c>
      <c r="T44" s="194"/>
      <c r="U44" s="195" t="s">
        <v>303</v>
      </c>
      <c r="V44" s="39"/>
      <c r="W44" s="200" t="s">
        <v>321</v>
      </c>
      <c r="X44" s="196"/>
      <c r="Y44" s="227" t="s">
        <v>325</v>
      </c>
      <c r="Z44" s="227"/>
      <c r="AA44" s="227"/>
      <c r="AB44" s="227"/>
      <c r="AC44" s="227"/>
      <c r="AD44" s="227"/>
      <c r="AE44" s="227"/>
      <c r="AF44" s="227"/>
      <c r="AG44" s="229" t="s">
        <v>324</v>
      </c>
      <c r="AH44" s="192">
        <v>5.6657223796033995E-2</v>
      </c>
      <c r="AI44" s="220"/>
      <c r="AJ44" s="190"/>
      <c r="AK44" s="190"/>
      <c r="AL44" s="197"/>
      <c r="AM44" s="197"/>
      <c r="AN44" s="197"/>
      <c r="AO44" s="190"/>
      <c r="AP44" s="190"/>
      <c r="AQ44" s="199"/>
      <c r="AR44" s="25"/>
      <c r="AS44" s="25"/>
    </row>
    <row r="45" spans="1:45" ht="15" customHeight="1" x14ac:dyDescent="0.2">
      <c r="A45" s="2"/>
      <c r="B45" s="189">
        <v>2010</v>
      </c>
      <c r="C45" s="114" t="s">
        <v>57</v>
      </c>
      <c r="D45" s="190" t="s">
        <v>83</v>
      </c>
      <c r="E45" s="114"/>
      <c r="F45" s="114">
        <v>25</v>
      </c>
      <c r="G45" s="114">
        <v>15</v>
      </c>
      <c r="H45" s="191">
        <f t="shared" si="4"/>
        <v>0.13333333333333333</v>
      </c>
      <c r="I45" s="191">
        <f t="shared" si="5"/>
        <v>1.4</v>
      </c>
      <c r="J45" s="191">
        <f t="shared" si="6"/>
        <v>1.5333333333333334</v>
      </c>
      <c r="K45" s="192">
        <f t="shared" si="7"/>
        <v>4.9333333333333336</v>
      </c>
      <c r="L45" s="39"/>
      <c r="M45" s="193" t="s">
        <v>208</v>
      </c>
      <c r="N45" s="114"/>
      <c r="O45" s="114"/>
      <c r="P45" s="230" t="s">
        <v>395</v>
      </c>
      <c r="Q45" s="230" t="s">
        <v>353</v>
      </c>
      <c r="R45" s="230" t="s">
        <v>369</v>
      </c>
      <c r="S45" s="230" t="s">
        <v>381</v>
      </c>
      <c r="T45" s="194"/>
      <c r="U45" s="195" t="s">
        <v>337</v>
      </c>
      <c r="V45" s="39"/>
      <c r="W45" s="200"/>
      <c r="X45" s="196"/>
      <c r="Y45" s="196"/>
      <c r="Z45" s="190"/>
      <c r="AA45" s="190"/>
      <c r="AB45" s="190"/>
      <c r="AC45" s="196"/>
      <c r="AD45" s="190"/>
      <c r="AE45" s="190"/>
      <c r="AF45" s="190"/>
      <c r="AG45" s="190"/>
      <c r="AH45" s="192"/>
      <c r="AI45" s="220" t="s">
        <v>7</v>
      </c>
      <c r="AJ45" s="190"/>
      <c r="AK45" s="190"/>
      <c r="AL45" s="197">
        <f>PRODUCT(AL39+AL42)</f>
        <v>395</v>
      </c>
      <c r="AM45" s="197">
        <f>PRODUCT(AM39+AM42)</f>
        <v>56</v>
      </c>
      <c r="AN45" s="197">
        <f>PRODUCT(AN39+AN42)</f>
        <v>460</v>
      </c>
      <c r="AO45" s="190"/>
      <c r="AP45" s="190"/>
      <c r="AQ45" s="199"/>
      <c r="AR45" s="25"/>
      <c r="AS45" s="25"/>
    </row>
    <row r="46" spans="1:45" ht="15" customHeight="1" x14ac:dyDescent="0.2">
      <c r="A46" s="2"/>
      <c r="B46" s="189">
        <v>2011</v>
      </c>
      <c r="C46" s="114" t="s">
        <v>56</v>
      </c>
      <c r="D46" s="190" t="s">
        <v>83</v>
      </c>
      <c r="E46" s="114"/>
      <c r="F46" s="114">
        <v>26</v>
      </c>
      <c r="G46" s="114">
        <v>24</v>
      </c>
      <c r="H46" s="191">
        <f t="shared" si="4"/>
        <v>0.16666666666666666</v>
      </c>
      <c r="I46" s="191">
        <f t="shared" si="5"/>
        <v>1.1666666666666667</v>
      </c>
      <c r="J46" s="191">
        <f t="shared" si="6"/>
        <v>1.3333333333333333</v>
      </c>
      <c r="K46" s="192">
        <f t="shared" si="7"/>
        <v>5.041666666666667</v>
      </c>
      <c r="L46" s="39"/>
      <c r="M46" s="193" t="s">
        <v>209</v>
      </c>
      <c r="N46" s="114"/>
      <c r="O46" s="114"/>
      <c r="P46" s="230" t="s">
        <v>240</v>
      </c>
      <c r="Q46" s="230" t="s">
        <v>354</v>
      </c>
      <c r="R46" s="230" t="s">
        <v>370</v>
      </c>
      <c r="S46" s="230" t="s">
        <v>382</v>
      </c>
      <c r="T46" s="194"/>
      <c r="U46" s="195" t="s">
        <v>338</v>
      </c>
      <c r="V46" s="39"/>
      <c r="W46" s="200" t="s">
        <v>243</v>
      </c>
      <c r="X46" s="196"/>
      <c r="Y46" s="196"/>
      <c r="Z46" s="190"/>
      <c r="AA46" s="190"/>
      <c r="AB46" s="190"/>
      <c r="AC46" s="196"/>
      <c r="AD46" s="190"/>
      <c r="AE46" s="190"/>
      <c r="AF46" s="190"/>
      <c r="AG46" s="196"/>
      <c r="AH46" s="199"/>
      <c r="AI46" s="220" t="s">
        <v>401</v>
      </c>
      <c r="AJ46" s="190"/>
      <c r="AK46" s="190"/>
      <c r="AL46" s="197"/>
      <c r="AM46" s="237">
        <f>PRODUCT(AM45/AL45)</f>
        <v>0.14177215189873418</v>
      </c>
      <c r="AN46" s="237">
        <f>PRODUCT(AN45/AL45)</f>
        <v>1.1645569620253164</v>
      </c>
      <c r="AO46" s="190"/>
      <c r="AP46" s="190"/>
      <c r="AQ46" s="199"/>
      <c r="AR46" s="25"/>
      <c r="AS46" s="25"/>
    </row>
    <row r="47" spans="1:45" ht="15" customHeight="1" x14ac:dyDescent="0.2">
      <c r="A47" s="2"/>
      <c r="B47" s="189">
        <v>2012</v>
      </c>
      <c r="C47" s="114" t="s">
        <v>56</v>
      </c>
      <c r="D47" s="190" t="s">
        <v>83</v>
      </c>
      <c r="E47" s="114"/>
      <c r="F47" s="114">
        <v>27</v>
      </c>
      <c r="G47" s="114">
        <v>26</v>
      </c>
      <c r="H47" s="191">
        <f t="shared" si="4"/>
        <v>0.19230769230769232</v>
      </c>
      <c r="I47" s="231">
        <f t="shared" si="5"/>
        <v>1.7307692307692308</v>
      </c>
      <c r="J47" s="231">
        <f t="shared" si="6"/>
        <v>1.9230769230769231</v>
      </c>
      <c r="K47" s="232">
        <f t="shared" si="7"/>
        <v>6.0769230769230766</v>
      </c>
      <c r="L47" s="39"/>
      <c r="M47" s="193" t="s">
        <v>210</v>
      </c>
      <c r="N47" s="114"/>
      <c r="O47" s="114"/>
      <c r="P47" s="230" t="s">
        <v>396</v>
      </c>
      <c r="Q47" s="230" t="s">
        <v>355</v>
      </c>
      <c r="R47" s="230" t="s">
        <v>371</v>
      </c>
      <c r="S47" s="230" t="s">
        <v>383</v>
      </c>
      <c r="T47" s="194"/>
      <c r="U47" s="195" t="s">
        <v>339</v>
      </c>
      <c r="V47" s="39"/>
      <c r="W47" s="200" t="s">
        <v>319</v>
      </c>
      <c r="X47" s="196"/>
      <c r="Y47" s="229" t="s">
        <v>326</v>
      </c>
      <c r="Z47" s="227"/>
      <c r="AA47" s="227"/>
      <c r="AB47" s="227"/>
      <c r="AC47" s="227"/>
      <c r="AD47" s="227"/>
      <c r="AE47" s="227"/>
      <c r="AF47" s="227"/>
      <c r="AG47" s="229" t="s">
        <v>327</v>
      </c>
      <c r="AH47" s="192">
        <v>1.0582010582010581</v>
      </c>
      <c r="AI47" s="220"/>
      <c r="AJ47" s="190"/>
      <c r="AK47" s="190"/>
      <c r="AL47" s="190"/>
      <c r="AM47" s="196"/>
      <c r="AN47" s="190"/>
      <c r="AO47" s="190"/>
      <c r="AP47" s="190"/>
      <c r="AQ47" s="199"/>
      <c r="AR47" s="25"/>
      <c r="AS47" s="25"/>
    </row>
    <row r="48" spans="1:45" ht="15" customHeight="1" x14ac:dyDescent="0.2">
      <c r="A48" s="2"/>
      <c r="B48" s="189">
        <v>2013</v>
      </c>
      <c r="C48" s="114" t="s">
        <v>137</v>
      </c>
      <c r="D48" s="190" t="s">
        <v>83</v>
      </c>
      <c r="E48" s="114"/>
      <c r="F48" s="114">
        <v>28</v>
      </c>
      <c r="G48" s="114">
        <v>17</v>
      </c>
      <c r="H48" s="191">
        <f t="shared" si="4"/>
        <v>0.11764705882352941</v>
      </c>
      <c r="I48" s="191">
        <f t="shared" si="5"/>
        <v>1.2352941176470589</v>
      </c>
      <c r="J48" s="191">
        <f t="shared" si="6"/>
        <v>1.3529411764705883</v>
      </c>
      <c r="K48" s="192">
        <f t="shared" si="7"/>
        <v>4.4705882352941178</v>
      </c>
      <c r="L48" s="39"/>
      <c r="M48" s="193" t="s">
        <v>211</v>
      </c>
      <c r="N48" s="114"/>
      <c r="O48" s="114"/>
      <c r="P48" s="230" t="s">
        <v>397</v>
      </c>
      <c r="Q48" s="230" t="s">
        <v>356</v>
      </c>
      <c r="R48" s="230" t="s">
        <v>279</v>
      </c>
      <c r="S48" s="230" t="s">
        <v>384</v>
      </c>
      <c r="T48" s="194"/>
      <c r="U48" s="195" t="s">
        <v>340</v>
      </c>
      <c r="V48" s="39"/>
      <c r="W48" s="200" t="s">
        <v>202</v>
      </c>
      <c r="X48" s="196"/>
      <c r="Y48" s="196" t="s">
        <v>248</v>
      </c>
      <c r="Z48" s="190"/>
      <c r="AA48" s="190"/>
      <c r="AB48" s="190"/>
      <c r="AC48" s="196"/>
      <c r="AD48" s="190"/>
      <c r="AE48" s="190"/>
      <c r="AF48" s="190"/>
      <c r="AG48" s="190" t="s">
        <v>247</v>
      </c>
      <c r="AH48" s="192">
        <f>PRODUCT(300/256)</f>
        <v>1.171875</v>
      </c>
      <c r="AI48" s="235" t="s">
        <v>402</v>
      </c>
      <c r="AJ48" s="188"/>
      <c r="AK48" s="188"/>
      <c r="AL48" s="236" t="s">
        <v>403</v>
      </c>
      <c r="AM48" s="236" t="s">
        <v>404</v>
      </c>
      <c r="AN48" s="236" t="s">
        <v>405</v>
      </c>
      <c r="AO48" s="236"/>
      <c r="AP48" s="64"/>
      <c r="AQ48" s="96"/>
      <c r="AR48" s="25"/>
      <c r="AS48" s="25"/>
    </row>
    <row r="49" spans="1:45" ht="15" customHeight="1" x14ac:dyDescent="0.2">
      <c r="A49" s="2"/>
      <c r="B49" s="189">
        <v>2014</v>
      </c>
      <c r="C49" s="114" t="s">
        <v>56</v>
      </c>
      <c r="D49" s="190" t="s">
        <v>99</v>
      </c>
      <c r="E49" s="114"/>
      <c r="F49" s="114">
        <v>29</v>
      </c>
      <c r="G49" s="114">
        <v>20</v>
      </c>
      <c r="H49" s="191">
        <f t="shared" si="4"/>
        <v>0.3</v>
      </c>
      <c r="I49" s="191">
        <f t="shared" si="5"/>
        <v>1.4</v>
      </c>
      <c r="J49" s="191">
        <f t="shared" si="6"/>
        <v>1.7</v>
      </c>
      <c r="K49" s="192">
        <f t="shared" si="7"/>
        <v>4.95</v>
      </c>
      <c r="L49" s="39"/>
      <c r="M49" s="193" t="s">
        <v>212</v>
      </c>
      <c r="N49" s="114"/>
      <c r="O49" s="114"/>
      <c r="P49" s="230" t="s">
        <v>398</v>
      </c>
      <c r="Q49" s="230" t="s">
        <v>357</v>
      </c>
      <c r="R49" s="230" t="s">
        <v>195</v>
      </c>
      <c r="S49" s="230" t="s">
        <v>385</v>
      </c>
      <c r="T49" s="194"/>
      <c r="U49" s="195" t="s">
        <v>341</v>
      </c>
      <c r="V49" s="39"/>
      <c r="W49" s="200" t="s">
        <v>244</v>
      </c>
      <c r="X49" s="196"/>
      <c r="Y49" s="196" t="s">
        <v>250</v>
      </c>
      <c r="Z49" s="190"/>
      <c r="AA49" s="190"/>
      <c r="AB49" s="190"/>
      <c r="AC49" s="196"/>
      <c r="AD49" s="190"/>
      <c r="AE49" s="190"/>
      <c r="AF49" s="190"/>
      <c r="AG49" s="190" t="s">
        <v>249</v>
      </c>
      <c r="AH49" s="192">
        <f>PRODUCT(400/333)</f>
        <v>1.2012012012012012</v>
      </c>
      <c r="AI49" s="220" t="s">
        <v>407</v>
      </c>
      <c r="AJ49" s="190"/>
      <c r="AK49" s="190"/>
      <c r="AL49" s="237">
        <f>PRODUCT(AM40)</f>
        <v>0.14202898550724638</v>
      </c>
      <c r="AM49" s="237">
        <f>PRODUCT(AM69)</f>
        <v>3.7037037037037035E-2</v>
      </c>
      <c r="AN49" s="237">
        <f>PRODUCT(AL49-AM49)</f>
        <v>0.10499194847020935</v>
      </c>
      <c r="AO49" s="197"/>
      <c r="AP49" s="190"/>
      <c r="AQ49" s="199"/>
      <c r="AR49" s="25"/>
      <c r="AS49" s="25"/>
    </row>
    <row r="50" spans="1:45" ht="15" customHeight="1" x14ac:dyDescent="0.2">
      <c r="A50" s="2"/>
      <c r="B50" s="189">
        <v>2015</v>
      </c>
      <c r="C50" s="114" t="s">
        <v>139</v>
      </c>
      <c r="D50" s="190" t="s">
        <v>99</v>
      </c>
      <c r="E50" s="114"/>
      <c r="F50" s="114">
        <v>30</v>
      </c>
      <c r="G50" s="114">
        <v>30</v>
      </c>
      <c r="H50" s="191">
        <f t="shared" si="4"/>
        <v>3.3333333333333333E-2</v>
      </c>
      <c r="I50" s="191">
        <f t="shared" si="5"/>
        <v>1.6333333333333333</v>
      </c>
      <c r="J50" s="191">
        <f t="shared" si="6"/>
        <v>1.6666666666666667</v>
      </c>
      <c r="K50" s="192">
        <f t="shared" si="7"/>
        <v>6.0666666666666664</v>
      </c>
      <c r="L50" s="39"/>
      <c r="M50" s="193" t="s">
        <v>213</v>
      </c>
      <c r="N50" s="114"/>
      <c r="O50" s="114"/>
      <c r="P50" s="230" t="s">
        <v>294</v>
      </c>
      <c r="Q50" s="230" t="s">
        <v>358</v>
      </c>
      <c r="R50" s="230" t="s">
        <v>372</v>
      </c>
      <c r="S50" s="230" t="s">
        <v>386</v>
      </c>
      <c r="T50" s="194"/>
      <c r="U50" s="195" t="s">
        <v>342</v>
      </c>
      <c r="V50" s="39"/>
      <c r="W50" s="200"/>
      <c r="X50" s="196"/>
      <c r="Y50" s="190"/>
      <c r="Z50" s="190"/>
      <c r="AA50" s="190"/>
      <c r="AB50" s="190"/>
      <c r="AC50" s="190"/>
      <c r="AD50" s="190"/>
      <c r="AE50" s="190"/>
      <c r="AF50" s="201"/>
      <c r="AG50" s="190"/>
      <c r="AH50" s="202"/>
      <c r="AI50" s="220" t="s">
        <v>408</v>
      </c>
      <c r="AJ50" s="190"/>
      <c r="AK50" s="190"/>
      <c r="AL50" s="237">
        <f>PRODUCT(AM43)</f>
        <v>0.14000000000000001</v>
      </c>
      <c r="AM50" s="237">
        <f>PRODUCT(AM72)</f>
        <v>0</v>
      </c>
      <c r="AN50" s="237">
        <f t="shared" ref="AN50:AN51" si="8">PRODUCT(AL50-AM50)</f>
        <v>0.14000000000000001</v>
      </c>
      <c r="AO50" s="197"/>
      <c r="AP50" s="190"/>
      <c r="AQ50" s="199"/>
      <c r="AR50" s="25"/>
      <c r="AS50" s="25"/>
    </row>
    <row r="51" spans="1:45" ht="15" customHeight="1" x14ac:dyDescent="0.2">
      <c r="A51" s="2"/>
      <c r="B51" s="189">
        <v>2016</v>
      </c>
      <c r="C51" s="114" t="s">
        <v>58</v>
      </c>
      <c r="D51" s="190" t="s">
        <v>83</v>
      </c>
      <c r="E51" s="114"/>
      <c r="F51" s="114">
        <v>31</v>
      </c>
      <c r="G51" s="114">
        <v>26</v>
      </c>
      <c r="H51" s="191">
        <f t="shared" si="4"/>
        <v>0.23076923076923078</v>
      </c>
      <c r="I51" s="191">
        <f t="shared" si="5"/>
        <v>1.6538461538461537</v>
      </c>
      <c r="J51" s="191">
        <f t="shared" si="6"/>
        <v>1.8846153846153846</v>
      </c>
      <c r="K51" s="192">
        <f t="shared" si="7"/>
        <v>4.5384615384615383</v>
      </c>
      <c r="L51" s="39"/>
      <c r="M51" s="193" t="s">
        <v>214</v>
      </c>
      <c r="N51" s="114"/>
      <c r="O51" s="114"/>
      <c r="P51" s="230" t="s">
        <v>299</v>
      </c>
      <c r="Q51" s="230" t="s">
        <v>359</v>
      </c>
      <c r="R51" s="230" t="s">
        <v>373</v>
      </c>
      <c r="S51" s="230" t="s">
        <v>387</v>
      </c>
      <c r="T51" s="194"/>
      <c r="U51" s="195" t="s">
        <v>343</v>
      </c>
      <c r="V51" s="39"/>
      <c r="W51" s="200" t="s">
        <v>314</v>
      </c>
      <c r="X51" s="196"/>
      <c r="Y51" s="190"/>
      <c r="Z51" s="190"/>
      <c r="AA51" s="190"/>
      <c r="AB51" s="190"/>
      <c r="AC51" s="190"/>
      <c r="AD51" s="190"/>
      <c r="AE51" s="190"/>
      <c r="AF51" s="201"/>
      <c r="AG51" s="190"/>
      <c r="AH51" s="202"/>
      <c r="AI51" s="220" t="s">
        <v>7</v>
      </c>
      <c r="AJ51" s="190"/>
      <c r="AK51" s="190"/>
      <c r="AL51" s="237">
        <f>PRODUCT(AM46)</f>
        <v>0.14177215189873418</v>
      </c>
      <c r="AM51" s="237">
        <f>PRODUCT(AM75)</f>
        <v>3.4482758620689655E-2</v>
      </c>
      <c r="AN51" s="237">
        <f t="shared" si="8"/>
        <v>0.10728939327804453</v>
      </c>
      <c r="AO51" s="197"/>
      <c r="AP51" s="190"/>
      <c r="AQ51" s="199"/>
      <c r="AR51" s="25"/>
      <c r="AS51" s="25"/>
    </row>
    <row r="52" spans="1:45" ht="15" customHeight="1" x14ac:dyDescent="0.2">
      <c r="A52" s="2"/>
      <c r="B52" s="189">
        <v>2017</v>
      </c>
      <c r="C52" s="114" t="s">
        <v>58</v>
      </c>
      <c r="D52" s="190" t="s">
        <v>83</v>
      </c>
      <c r="E52" s="114"/>
      <c r="F52" s="114">
        <v>32</v>
      </c>
      <c r="G52" s="114">
        <v>31</v>
      </c>
      <c r="H52" s="191">
        <f t="shared" si="4"/>
        <v>0.19354838709677419</v>
      </c>
      <c r="I52" s="191">
        <f t="shared" si="5"/>
        <v>1.096774193548387</v>
      </c>
      <c r="J52" s="191">
        <f t="shared" si="6"/>
        <v>1.2903225806451613</v>
      </c>
      <c r="K52" s="192">
        <f t="shared" si="7"/>
        <v>4.806451612903226</v>
      </c>
      <c r="L52" s="39"/>
      <c r="M52" s="193" t="s">
        <v>215</v>
      </c>
      <c r="N52" s="114"/>
      <c r="O52" s="114"/>
      <c r="P52" s="230" t="s">
        <v>399</v>
      </c>
      <c r="Q52" s="230" t="s">
        <v>360</v>
      </c>
      <c r="R52" s="230" t="s">
        <v>374</v>
      </c>
      <c r="S52" s="230" t="s">
        <v>388</v>
      </c>
      <c r="T52" s="194"/>
      <c r="U52" s="195" t="s">
        <v>344</v>
      </c>
      <c r="V52" s="39"/>
      <c r="W52" s="200" t="s">
        <v>315</v>
      </c>
      <c r="X52" s="196"/>
      <c r="Y52" s="229" t="s">
        <v>331</v>
      </c>
      <c r="Z52" s="227"/>
      <c r="AA52" s="227"/>
      <c r="AB52" s="227"/>
      <c r="AC52" s="227"/>
      <c r="AD52" s="227"/>
      <c r="AE52" s="227"/>
      <c r="AF52" s="227"/>
      <c r="AG52" s="229" t="s">
        <v>328</v>
      </c>
      <c r="AH52" s="192">
        <v>1.3440860215053763</v>
      </c>
      <c r="AI52" s="238"/>
      <c r="AJ52" s="190"/>
      <c r="AK52" s="190"/>
      <c r="AL52" s="190"/>
      <c r="AM52" s="197"/>
      <c r="AN52" s="197"/>
      <c r="AO52" s="197"/>
      <c r="AP52" s="190"/>
      <c r="AQ52" s="199"/>
      <c r="AR52" s="25"/>
      <c r="AS52" s="25"/>
    </row>
    <row r="53" spans="1:45" ht="15" customHeight="1" x14ac:dyDescent="0.2">
      <c r="A53" s="2"/>
      <c r="B53" s="189">
        <v>2018</v>
      </c>
      <c r="C53" s="114" t="s">
        <v>56</v>
      </c>
      <c r="D53" s="190" t="s">
        <v>83</v>
      </c>
      <c r="E53" s="114"/>
      <c r="F53" s="114">
        <v>33</v>
      </c>
      <c r="G53" s="114">
        <v>27</v>
      </c>
      <c r="H53" s="231">
        <f t="shared" si="4"/>
        <v>0.33333333333333331</v>
      </c>
      <c r="I53" s="191">
        <f t="shared" si="5"/>
        <v>1.2592592592592593</v>
      </c>
      <c r="J53" s="191">
        <f t="shared" si="6"/>
        <v>1.5925925925925926</v>
      </c>
      <c r="K53" s="192">
        <f t="shared" si="7"/>
        <v>4.4814814814814818</v>
      </c>
      <c r="L53" s="39"/>
      <c r="M53" s="193" t="s">
        <v>216</v>
      </c>
      <c r="N53" s="114"/>
      <c r="O53" s="114"/>
      <c r="P53" s="230" t="s">
        <v>195</v>
      </c>
      <c r="Q53" s="230" t="s">
        <v>361</v>
      </c>
      <c r="R53" s="230" t="s">
        <v>165</v>
      </c>
      <c r="S53" s="230" t="s">
        <v>306</v>
      </c>
      <c r="T53" s="194"/>
      <c r="U53" s="195" t="s">
        <v>345</v>
      </c>
      <c r="V53" s="39"/>
      <c r="W53" s="189"/>
      <c r="X53" s="196"/>
      <c r="Y53" s="190"/>
      <c r="Z53" s="190"/>
      <c r="AA53" s="190"/>
      <c r="AB53" s="190"/>
      <c r="AC53" s="190"/>
      <c r="AD53" s="190"/>
      <c r="AE53" s="190"/>
      <c r="AF53" s="201"/>
      <c r="AG53" s="190"/>
      <c r="AH53" s="202"/>
      <c r="AI53" s="235" t="s">
        <v>406</v>
      </c>
      <c r="AJ53" s="188"/>
      <c r="AK53" s="188"/>
      <c r="AL53" s="236" t="s">
        <v>403</v>
      </c>
      <c r="AM53" s="236" t="s">
        <v>404</v>
      </c>
      <c r="AN53" s="236" t="s">
        <v>405</v>
      </c>
      <c r="AO53" s="236"/>
      <c r="AP53" s="64"/>
      <c r="AQ53" s="96"/>
      <c r="AR53" s="25"/>
      <c r="AS53" s="25"/>
    </row>
    <row r="54" spans="1:45" ht="15" customHeight="1" x14ac:dyDescent="0.2">
      <c r="A54" s="2"/>
      <c r="B54" s="189">
        <v>2019</v>
      </c>
      <c r="C54" s="114" t="s">
        <v>141</v>
      </c>
      <c r="D54" s="190" t="s">
        <v>83</v>
      </c>
      <c r="E54" s="114"/>
      <c r="F54" s="114">
        <v>34</v>
      </c>
      <c r="G54" s="114">
        <v>30</v>
      </c>
      <c r="H54" s="191">
        <f t="shared" ref="H54" si="9">PRODUCT((F23+G23)/E23)</f>
        <v>4.3478260869565216E-2</v>
      </c>
      <c r="I54" s="191">
        <f t="shared" ref="I54" si="10">PRODUCT(H23/E23)</f>
        <v>0.56521739130434778</v>
      </c>
      <c r="J54" s="191">
        <f t="shared" ref="J54" si="11">PRODUCT(F23+G23+H23)/E23</f>
        <v>0.60869565217391308</v>
      </c>
      <c r="K54" s="192">
        <f t="shared" ref="K54" si="12">PRODUCT(I23/E23)</f>
        <v>4.4782608695652177</v>
      </c>
      <c r="L54" s="39"/>
      <c r="M54" s="193" t="s">
        <v>217</v>
      </c>
      <c r="N54" s="114"/>
      <c r="O54" s="114"/>
      <c r="P54" s="230" t="s">
        <v>344</v>
      </c>
      <c r="Q54" s="6" t="s">
        <v>362</v>
      </c>
      <c r="R54" s="230" t="s">
        <v>167</v>
      </c>
      <c r="S54" s="230" t="s">
        <v>311</v>
      </c>
      <c r="T54" s="194"/>
      <c r="U54" s="195" t="s">
        <v>346</v>
      </c>
      <c r="V54" s="39"/>
      <c r="W54" s="193" t="s">
        <v>316</v>
      </c>
      <c r="X54" s="196"/>
      <c r="Y54" s="190"/>
      <c r="Z54" s="190"/>
      <c r="AA54" s="190"/>
      <c r="AB54" s="190"/>
      <c r="AC54" s="190"/>
      <c r="AD54" s="190"/>
      <c r="AE54" s="190"/>
      <c r="AF54" s="201"/>
      <c r="AG54" s="190"/>
      <c r="AH54" s="202"/>
      <c r="AI54" s="220" t="s">
        <v>407</v>
      </c>
      <c r="AJ54" s="190"/>
      <c r="AK54" s="190"/>
      <c r="AL54" s="237">
        <f>PRODUCT(AN40)</f>
        <v>1.1101449275362318</v>
      </c>
      <c r="AM54" s="237">
        <f>PRODUCT(AN69)</f>
        <v>0.85185185185185186</v>
      </c>
      <c r="AN54" s="237">
        <f>PRODUCT(AL54-AM54)</f>
        <v>0.25829307568437998</v>
      </c>
      <c r="AO54" s="197"/>
      <c r="AP54" s="190"/>
      <c r="AQ54" s="199"/>
      <c r="AR54" s="25"/>
      <c r="AS54" s="25"/>
    </row>
    <row r="55" spans="1:45" ht="15" customHeight="1" x14ac:dyDescent="0.2">
      <c r="A55" s="2"/>
      <c r="B55" s="189">
        <v>2020</v>
      </c>
      <c r="C55" s="114" t="s">
        <v>141</v>
      </c>
      <c r="D55" s="190" t="s">
        <v>83</v>
      </c>
      <c r="E55" s="114"/>
      <c r="F55" s="114">
        <v>35</v>
      </c>
      <c r="G55" s="114">
        <v>23</v>
      </c>
      <c r="H55" s="191">
        <f t="shared" ref="H55" si="13">PRODUCT((F24+G24)/E24)</f>
        <v>0.14177215189873418</v>
      </c>
      <c r="I55" s="191">
        <f t="shared" ref="I55" si="14">PRODUCT(H24/E24)</f>
        <v>1.1645569620253164</v>
      </c>
      <c r="J55" s="191">
        <f t="shared" ref="J55" si="15">PRODUCT(F24+G24+H24)/E24</f>
        <v>1.3063291139240507</v>
      </c>
      <c r="K55" s="192">
        <f t="shared" ref="K55" si="16">PRODUCT(I24/E24)</f>
        <v>4.9341772151898731</v>
      </c>
      <c r="L55" s="39"/>
      <c r="M55" s="193" t="s">
        <v>420</v>
      </c>
      <c r="N55" s="114"/>
      <c r="O55" s="114"/>
      <c r="P55" s="116" t="s">
        <v>417</v>
      </c>
      <c r="Q55" s="114" t="s">
        <v>471</v>
      </c>
      <c r="R55" s="116" t="s">
        <v>166</v>
      </c>
      <c r="S55" s="116" t="s">
        <v>195</v>
      </c>
      <c r="T55" s="233"/>
      <c r="U55" s="234" t="s">
        <v>419</v>
      </c>
      <c r="V55" s="39"/>
      <c r="W55" s="193">
        <v>1000</v>
      </c>
      <c r="X55" s="196"/>
      <c r="Y55" s="227" t="s">
        <v>329</v>
      </c>
      <c r="Z55" s="227"/>
      <c r="AA55" s="227"/>
      <c r="AB55" s="227"/>
      <c r="AC55" s="227"/>
      <c r="AD55" s="227"/>
      <c r="AE55" s="227"/>
      <c r="AF55" s="227"/>
      <c r="AG55" s="227" t="s">
        <v>330</v>
      </c>
      <c r="AH55" s="192">
        <v>4.9504950495049505</v>
      </c>
      <c r="AI55" s="220" t="s">
        <v>408</v>
      </c>
      <c r="AJ55" s="190"/>
      <c r="AK55" s="190"/>
      <c r="AL55" s="237">
        <f>PRODUCT(AN43)</f>
        <v>1.54</v>
      </c>
      <c r="AM55" s="237">
        <f>PRODUCT(AN72)</f>
        <v>1.5</v>
      </c>
      <c r="AN55" s="237">
        <f t="shared" ref="AN55:AN56" si="17">PRODUCT(AL55-AM55)</f>
        <v>4.0000000000000036E-2</v>
      </c>
      <c r="AO55" s="197"/>
      <c r="AP55" s="190"/>
      <c r="AQ55" s="199"/>
      <c r="AR55" s="25"/>
      <c r="AS55" s="25"/>
    </row>
    <row r="56" spans="1:45" ht="15" customHeight="1" x14ac:dyDescent="0.2">
      <c r="A56" s="2"/>
      <c r="B56" s="189"/>
      <c r="C56" s="114"/>
      <c r="D56" s="190"/>
      <c r="E56" s="114"/>
      <c r="F56" s="114"/>
      <c r="G56" s="114"/>
      <c r="H56" s="191"/>
      <c r="I56" s="191"/>
      <c r="J56" s="191"/>
      <c r="K56" s="192"/>
      <c r="L56" s="39"/>
      <c r="M56" s="193"/>
      <c r="N56" s="114"/>
      <c r="O56" s="114"/>
      <c r="P56" s="114"/>
      <c r="Q56" s="114"/>
      <c r="R56" s="114"/>
      <c r="S56" s="114"/>
      <c r="T56" s="194"/>
      <c r="U56" s="195"/>
      <c r="V56" s="39"/>
      <c r="W56" s="193"/>
      <c r="X56" s="196"/>
      <c r="Y56" s="227"/>
      <c r="Z56" s="227"/>
      <c r="AA56" s="227"/>
      <c r="AB56" s="227"/>
      <c r="AC56" s="227"/>
      <c r="AD56" s="227"/>
      <c r="AE56" s="227"/>
      <c r="AF56" s="227"/>
      <c r="AG56" s="227"/>
      <c r="AH56" s="192"/>
      <c r="AI56" s="220" t="s">
        <v>7</v>
      </c>
      <c r="AJ56" s="190"/>
      <c r="AK56" s="190"/>
      <c r="AL56" s="237">
        <f>PRODUCT(AN46)</f>
        <v>1.1645569620253164</v>
      </c>
      <c r="AM56" s="237">
        <f>PRODUCT(AN75)</f>
        <v>0.89655172413793105</v>
      </c>
      <c r="AN56" s="237">
        <f t="shared" si="17"/>
        <v>0.26800523788738539</v>
      </c>
      <c r="AO56" s="197"/>
      <c r="AP56" s="190"/>
      <c r="AQ56" s="199"/>
      <c r="AR56" s="25"/>
      <c r="AS56" s="25"/>
    </row>
    <row r="57" spans="1:45" ht="15" customHeight="1" x14ac:dyDescent="0.2">
      <c r="A57" s="2"/>
      <c r="B57" s="183" t="s">
        <v>409</v>
      </c>
      <c r="C57" s="63"/>
      <c r="D57" s="64"/>
      <c r="E57" s="63"/>
      <c r="F57" s="63"/>
      <c r="G57" s="63"/>
      <c r="H57" s="239"/>
      <c r="I57" s="239"/>
      <c r="J57" s="239"/>
      <c r="K57" s="240"/>
      <c r="L57" s="39"/>
      <c r="M57" s="193"/>
      <c r="N57" s="114"/>
      <c r="O57" s="114"/>
      <c r="P57" s="114"/>
      <c r="Q57" s="114"/>
      <c r="R57" s="114"/>
      <c r="S57" s="114"/>
      <c r="T57" s="194"/>
      <c r="U57" s="195"/>
      <c r="V57" s="39"/>
      <c r="W57" s="193"/>
      <c r="X57" s="196"/>
      <c r="Y57" s="227"/>
      <c r="Z57" s="227"/>
      <c r="AA57" s="227"/>
      <c r="AB57" s="227"/>
      <c r="AC57" s="227"/>
      <c r="AD57" s="227"/>
      <c r="AE57" s="227"/>
      <c r="AF57" s="227"/>
      <c r="AG57" s="227"/>
      <c r="AH57" s="192"/>
      <c r="AI57" s="190"/>
      <c r="AJ57" s="190"/>
      <c r="AK57" s="190"/>
      <c r="AL57" s="237"/>
      <c r="AM57" s="237"/>
      <c r="AN57" s="237"/>
      <c r="AO57" s="197"/>
      <c r="AP57" s="190"/>
      <c r="AQ57" s="199"/>
      <c r="AR57" s="25"/>
      <c r="AS57" s="25"/>
    </row>
    <row r="58" spans="1:45" ht="15" customHeight="1" x14ac:dyDescent="0.2">
      <c r="A58" s="2"/>
      <c r="B58" s="193">
        <v>3462</v>
      </c>
      <c r="C58" s="190" t="s">
        <v>411</v>
      </c>
      <c r="D58" s="190"/>
      <c r="E58" s="114"/>
      <c r="F58" s="114"/>
      <c r="G58" s="114"/>
      <c r="H58" s="191"/>
      <c r="I58" s="191"/>
      <c r="J58" s="191"/>
      <c r="K58" s="192"/>
      <c r="L58" s="39"/>
      <c r="M58" s="193"/>
      <c r="N58" s="114"/>
      <c r="O58" s="114"/>
      <c r="P58" s="114"/>
      <c r="Q58" s="114"/>
      <c r="R58" s="114"/>
      <c r="S58" s="114"/>
      <c r="T58" s="194"/>
      <c r="U58" s="195"/>
      <c r="V58" s="39"/>
      <c r="W58" s="193"/>
      <c r="X58" s="196"/>
      <c r="Y58" s="227"/>
      <c r="Z58" s="227"/>
      <c r="AA58" s="227"/>
      <c r="AB58" s="227"/>
      <c r="AC58" s="227"/>
      <c r="AD58" s="227"/>
      <c r="AE58" s="227"/>
      <c r="AF58" s="227"/>
      <c r="AG58" s="227"/>
      <c r="AH58" s="192"/>
      <c r="AI58" s="190"/>
      <c r="AJ58" s="190"/>
      <c r="AK58" s="190"/>
      <c r="AL58" s="237"/>
      <c r="AM58" s="237"/>
      <c r="AN58" s="237"/>
      <c r="AO58" s="197"/>
      <c r="AP58" s="190"/>
      <c r="AQ58" s="199"/>
      <c r="AR58" s="25"/>
      <c r="AS58" s="25"/>
    </row>
    <row r="59" spans="1:45" ht="15" customHeight="1" x14ac:dyDescent="0.2">
      <c r="A59" s="2"/>
      <c r="B59" s="189"/>
      <c r="C59" s="114"/>
      <c r="D59" s="190"/>
      <c r="E59" s="114"/>
      <c r="F59" s="114"/>
      <c r="G59" s="114"/>
      <c r="H59" s="191"/>
      <c r="I59" s="191"/>
      <c r="J59" s="191"/>
      <c r="K59" s="192"/>
      <c r="L59" s="39"/>
      <c r="M59" s="193"/>
      <c r="N59" s="114"/>
      <c r="O59" s="114"/>
      <c r="P59" s="114"/>
      <c r="Q59" s="114"/>
      <c r="R59" s="114"/>
      <c r="S59" s="114"/>
      <c r="T59" s="194"/>
      <c r="U59" s="195"/>
      <c r="V59" s="39"/>
      <c r="W59" s="193"/>
      <c r="X59" s="196"/>
      <c r="Y59" s="227"/>
      <c r="Z59" s="227"/>
      <c r="AA59" s="227"/>
      <c r="AB59" s="227"/>
      <c r="AC59" s="227"/>
      <c r="AD59" s="227"/>
      <c r="AE59" s="227"/>
      <c r="AF59" s="227"/>
      <c r="AG59" s="227"/>
      <c r="AH59" s="192"/>
      <c r="AI59" s="190"/>
      <c r="AJ59" s="190"/>
      <c r="AK59" s="190"/>
      <c r="AL59" s="237"/>
      <c r="AM59" s="237"/>
      <c r="AN59" s="237"/>
      <c r="AO59" s="197"/>
      <c r="AP59" s="190"/>
      <c r="AQ59" s="199"/>
      <c r="AR59" s="25"/>
      <c r="AS59" s="25"/>
    </row>
    <row r="60" spans="1:45" ht="15" customHeight="1" x14ac:dyDescent="0.2">
      <c r="A60" s="2"/>
      <c r="B60" s="183" t="s">
        <v>410</v>
      </c>
      <c r="C60" s="63"/>
      <c r="D60" s="64"/>
      <c r="E60" s="63"/>
      <c r="F60" s="63"/>
      <c r="G60" s="63"/>
      <c r="H60" s="239"/>
      <c r="I60" s="239"/>
      <c r="J60" s="239"/>
      <c r="K60" s="240"/>
      <c r="L60" s="39"/>
      <c r="M60" s="193"/>
      <c r="N60" s="114"/>
      <c r="O60" s="114"/>
      <c r="P60" s="114"/>
      <c r="Q60" s="114"/>
      <c r="R60" s="114"/>
      <c r="S60" s="114"/>
      <c r="T60" s="194"/>
      <c r="U60" s="195"/>
      <c r="V60" s="39"/>
      <c r="W60" s="193"/>
      <c r="X60" s="196"/>
      <c r="Y60" s="227"/>
      <c r="Z60" s="227"/>
      <c r="AA60" s="227"/>
      <c r="AB60" s="227"/>
      <c r="AC60" s="227"/>
      <c r="AD60" s="227"/>
      <c r="AE60" s="227"/>
      <c r="AF60" s="227"/>
      <c r="AG60" s="227"/>
      <c r="AH60" s="192"/>
      <c r="AI60" s="190"/>
      <c r="AJ60" s="190"/>
      <c r="AK60" s="190"/>
      <c r="AL60" s="237"/>
      <c r="AM60" s="237"/>
      <c r="AN60" s="237"/>
      <c r="AO60" s="197"/>
      <c r="AP60" s="190"/>
      <c r="AQ60" s="199"/>
      <c r="AR60" s="25"/>
      <c r="AS60" s="25"/>
    </row>
    <row r="61" spans="1:45" ht="15" customHeight="1" x14ac:dyDescent="0.2">
      <c r="A61" s="2"/>
      <c r="B61" s="193">
        <v>3754</v>
      </c>
      <c r="C61" s="196" t="s">
        <v>412</v>
      </c>
      <c r="D61" s="190"/>
      <c r="E61" s="114"/>
      <c r="F61" s="114"/>
      <c r="G61" s="114"/>
      <c r="H61" s="191"/>
      <c r="I61" s="191"/>
      <c r="J61" s="191"/>
      <c r="K61" s="192"/>
      <c r="L61" s="39"/>
      <c r="M61" s="193"/>
      <c r="N61" s="114"/>
      <c r="O61" s="114"/>
      <c r="P61" s="114"/>
      <c r="Q61" s="114"/>
      <c r="R61" s="114"/>
      <c r="S61" s="114"/>
      <c r="T61" s="194"/>
      <c r="U61" s="195"/>
      <c r="V61" s="39"/>
      <c r="W61" s="193"/>
      <c r="X61" s="196"/>
      <c r="Y61" s="227"/>
      <c r="Z61" s="227"/>
      <c r="AA61" s="227"/>
      <c r="AB61" s="227"/>
      <c r="AC61" s="227"/>
      <c r="AD61" s="227"/>
      <c r="AE61" s="227"/>
      <c r="AF61" s="227"/>
      <c r="AG61" s="227"/>
      <c r="AH61" s="192"/>
      <c r="AI61" s="190"/>
      <c r="AJ61" s="190"/>
      <c r="AK61" s="190"/>
      <c r="AL61" s="237"/>
      <c r="AM61" s="237"/>
      <c r="AN61" s="237"/>
      <c r="AO61" s="197"/>
      <c r="AP61" s="190"/>
      <c r="AQ61" s="199"/>
      <c r="AR61" s="25"/>
      <c r="AS61" s="25"/>
    </row>
    <row r="62" spans="1:45" ht="15" customHeight="1" x14ac:dyDescent="0.2">
      <c r="A62" s="2"/>
      <c r="B62" s="193"/>
      <c r="C62" s="196"/>
      <c r="D62" s="190"/>
      <c r="E62" s="114"/>
      <c r="F62" s="114"/>
      <c r="G62" s="114"/>
      <c r="H62" s="191"/>
      <c r="I62" s="191"/>
      <c r="J62" s="191"/>
      <c r="K62" s="192"/>
      <c r="L62" s="39"/>
      <c r="M62" s="193"/>
      <c r="N62" s="114"/>
      <c r="O62" s="114"/>
      <c r="P62" s="114"/>
      <c r="Q62" s="114"/>
      <c r="R62" s="114"/>
      <c r="S62" s="114"/>
      <c r="T62" s="194"/>
      <c r="U62" s="195"/>
      <c r="V62" s="39"/>
      <c r="W62" s="193"/>
      <c r="X62" s="196"/>
      <c r="Y62" s="227"/>
      <c r="Z62" s="227"/>
      <c r="AA62" s="227"/>
      <c r="AB62" s="227"/>
      <c r="AC62" s="227"/>
      <c r="AD62" s="227"/>
      <c r="AE62" s="227"/>
      <c r="AF62" s="227"/>
      <c r="AG62" s="227"/>
      <c r="AH62" s="192"/>
      <c r="AI62" s="190"/>
      <c r="AJ62" s="190"/>
      <c r="AK62" s="190"/>
      <c r="AL62" s="237"/>
      <c r="AM62" s="237"/>
      <c r="AN62" s="237"/>
      <c r="AO62" s="197"/>
      <c r="AP62" s="190"/>
      <c r="AQ62" s="199"/>
      <c r="AR62" s="25"/>
      <c r="AS62" s="25"/>
    </row>
    <row r="63" spans="1:45" ht="15" customHeight="1" x14ac:dyDescent="0.2">
      <c r="A63" s="2"/>
      <c r="B63" s="241" t="s">
        <v>413</v>
      </c>
      <c r="C63" s="188" t="s">
        <v>414</v>
      </c>
      <c r="D63" s="188"/>
      <c r="E63" s="63" t="s">
        <v>3</v>
      </c>
      <c r="F63" s="63"/>
      <c r="G63" s="63" t="s">
        <v>415</v>
      </c>
      <c r="H63" s="239"/>
      <c r="I63" s="244" t="s">
        <v>416</v>
      </c>
      <c r="J63" s="239"/>
      <c r="K63" s="240"/>
      <c r="L63" s="39"/>
      <c r="M63" s="193"/>
      <c r="N63" s="114"/>
      <c r="O63" s="114"/>
      <c r="P63" s="114"/>
      <c r="Q63" s="114"/>
      <c r="R63" s="114"/>
      <c r="S63" s="114"/>
      <c r="T63" s="194"/>
      <c r="U63" s="195"/>
      <c r="V63" s="39"/>
      <c r="W63" s="193"/>
      <c r="X63" s="196"/>
      <c r="Y63" s="227"/>
      <c r="Z63" s="227"/>
      <c r="AA63" s="227"/>
      <c r="AB63" s="227"/>
      <c r="AC63" s="227"/>
      <c r="AD63" s="227"/>
      <c r="AE63" s="227"/>
      <c r="AF63" s="227"/>
      <c r="AG63" s="227"/>
      <c r="AH63" s="192"/>
      <c r="AI63" s="190"/>
      <c r="AJ63" s="190"/>
      <c r="AK63" s="190"/>
      <c r="AL63" s="237"/>
      <c r="AM63" s="237"/>
      <c r="AN63" s="237"/>
      <c r="AO63" s="197"/>
      <c r="AP63" s="190"/>
      <c r="AQ63" s="199"/>
      <c r="AR63" s="25"/>
      <c r="AS63" s="25"/>
    </row>
    <row r="64" spans="1:45" ht="15" customHeight="1" x14ac:dyDescent="0.2">
      <c r="A64" s="2"/>
      <c r="B64" s="242"/>
      <c r="C64" s="243" t="s">
        <v>470</v>
      </c>
      <c r="D64" s="114"/>
      <c r="E64" s="114">
        <v>351</v>
      </c>
      <c r="F64" s="114"/>
      <c r="G64" s="114">
        <v>1382</v>
      </c>
      <c r="H64" s="114"/>
      <c r="I64" s="191"/>
      <c r="J64" s="191"/>
      <c r="K64" s="192"/>
      <c r="L64" s="39"/>
      <c r="M64" s="193"/>
      <c r="N64" s="114"/>
      <c r="O64" s="114"/>
      <c r="P64" s="114"/>
      <c r="Q64" s="114"/>
      <c r="R64" s="114"/>
      <c r="S64" s="114"/>
      <c r="T64" s="194"/>
      <c r="U64" s="195"/>
      <c r="V64" s="39"/>
      <c r="W64" s="193"/>
      <c r="X64" s="196"/>
      <c r="Y64" s="227"/>
      <c r="Z64" s="227"/>
      <c r="AA64" s="227"/>
      <c r="AB64" s="227"/>
      <c r="AC64" s="227"/>
      <c r="AD64" s="227"/>
      <c r="AE64" s="227"/>
      <c r="AF64" s="227"/>
      <c r="AG64" s="227"/>
      <c r="AH64" s="192"/>
      <c r="AI64" s="190"/>
      <c r="AJ64" s="190"/>
      <c r="AK64" s="190"/>
      <c r="AL64" s="237"/>
      <c r="AM64" s="237"/>
      <c r="AN64" s="237"/>
      <c r="AO64" s="197"/>
      <c r="AP64" s="190"/>
      <c r="AQ64" s="199"/>
      <c r="AR64" s="25"/>
      <c r="AS64" s="25"/>
    </row>
    <row r="65" spans="1:45" s="10" customFormat="1" ht="15" customHeight="1" x14ac:dyDescent="0.25">
      <c r="A65" s="24"/>
      <c r="B65" s="204"/>
      <c r="C65" s="205"/>
      <c r="D65" s="205"/>
      <c r="E65" s="205"/>
      <c r="F65" s="205"/>
      <c r="G65" s="205"/>
      <c r="H65" s="206"/>
      <c r="I65" s="206"/>
      <c r="J65" s="206"/>
      <c r="K65" s="207"/>
      <c r="L65" s="39"/>
      <c r="M65" s="204"/>
      <c r="N65" s="205"/>
      <c r="O65" s="205"/>
      <c r="P65" s="205"/>
      <c r="Q65" s="205"/>
      <c r="R65" s="205"/>
      <c r="S65" s="205"/>
      <c r="T65" s="205"/>
      <c r="U65" s="207"/>
      <c r="V65" s="39"/>
      <c r="W65" s="204"/>
      <c r="X65" s="205"/>
      <c r="Y65" s="205"/>
      <c r="Z65" s="205"/>
      <c r="AA65" s="205"/>
      <c r="AB65" s="205"/>
      <c r="AC65" s="205"/>
      <c r="AD65" s="205"/>
      <c r="AE65" s="205"/>
      <c r="AF65" s="206"/>
      <c r="AG65" s="206"/>
      <c r="AH65" s="207"/>
      <c r="AI65" s="205"/>
      <c r="AJ65" s="205"/>
      <c r="AK65" s="205"/>
      <c r="AL65" s="205"/>
      <c r="AM65" s="205"/>
      <c r="AN65" s="205"/>
      <c r="AO65" s="205"/>
      <c r="AP65" s="205"/>
      <c r="AQ65" s="208"/>
      <c r="AR65" s="36"/>
      <c r="AS65" s="40"/>
    </row>
    <row r="66" spans="1:45" s="10" customFormat="1" ht="15" customHeight="1" x14ac:dyDescent="0.25">
      <c r="A66" s="2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209"/>
      <c r="AG66" s="210"/>
      <c r="AH66" s="210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40"/>
    </row>
    <row r="67" spans="1:45" ht="15" customHeight="1" x14ac:dyDescent="0.2">
      <c r="A67" s="2"/>
      <c r="B67" s="183" t="s">
        <v>218</v>
      </c>
      <c r="C67" s="63"/>
      <c r="D67" s="63"/>
      <c r="E67" s="63"/>
      <c r="F67" s="63" t="s">
        <v>197</v>
      </c>
      <c r="G67" s="63" t="s">
        <v>3</v>
      </c>
      <c r="H67" s="63" t="s">
        <v>5</v>
      </c>
      <c r="I67" s="63" t="s">
        <v>6</v>
      </c>
      <c r="J67" s="63" t="s">
        <v>198</v>
      </c>
      <c r="K67" s="184" t="s">
        <v>16</v>
      </c>
      <c r="L67" s="36"/>
      <c r="M67" s="185" t="s">
        <v>199</v>
      </c>
      <c r="N67" s="64"/>
      <c r="O67" s="64"/>
      <c r="P67" s="63" t="s">
        <v>3</v>
      </c>
      <c r="Q67" s="63" t="s">
        <v>5</v>
      </c>
      <c r="R67" s="63" t="s">
        <v>6</v>
      </c>
      <c r="S67" s="63" t="s">
        <v>198</v>
      </c>
      <c r="T67" s="64"/>
      <c r="U67" s="184" t="s">
        <v>16</v>
      </c>
      <c r="V67" s="36"/>
      <c r="W67" s="185" t="s">
        <v>318</v>
      </c>
      <c r="X67" s="64"/>
      <c r="Y67" s="64"/>
      <c r="Z67" s="64"/>
      <c r="AA67" s="64"/>
      <c r="AB67" s="64"/>
      <c r="AC67" s="64"/>
      <c r="AD67" s="64"/>
      <c r="AE67" s="64"/>
      <c r="AF67" s="211"/>
      <c r="AG67" s="211"/>
      <c r="AH67" s="212"/>
      <c r="AI67" s="187" t="s">
        <v>400</v>
      </c>
      <c r="AJ67" s="188"/>
      <c r="AK67" s="188"/>
      <c r="AL67" s="236" t="s">
        <v>3</v>
      </c>
      <c r="AM67" s="236" t="s">
        <v>5</v>
      </c>
      <c r="AN67" s="236" t="s">
        <v>6</v>
      </c>
      <c r="AO67" s="64"/>
      <c r="AP67" s="64"/>
      <c r="AQ67" s="96"/>
      <c r="AR67" s="25"/>
      <c r="AS67" s="25"/>
    </row>
    <row r="68" spans="1:45" ht="15" customHeight="1" x14ac:dyDescent="0.2">
      <c r="A68" s="2"/>
      <c r="B68" s="189">
        <v>2004</v>
      </c>
      <c r="C68" s="114" t="s">
        <v>137</v>
      </c>
      <c r="D68" s="190" t="s">
        <v>83</v>
      </c>
      <c r="E68" s="114"/>
      <c r="F68" s="114">
        <v>19</v>
      </c>
      <c r="G68" s="114">
        <v>7</v>
      </c>
      <c r="H68" s="191">
        <f t="shared" ref="H68" si="18">PRODUCT((V7+W7)/U7)</f>
        <v>0</v>
      </c>
      <c r="I68" s="191">
        <f t="shared" ref="I68" si="19">PRODUCT(X7/U7)</f>
        <v>0.2857142857142857</v>
      </c>
      <c r="J68" s="191">
        <f t="shared" ref="J68" si="20">PRODUCT(V7+W7+X7)/U7</f>
        <v>0.2857142857142857</v>
      </c>
      <c r="K68" s="192">
        <f t="shared" ref="K68" si="21">PRODUCT(Y7/U7)</f>
        <v>2.7142857142857144</v>
      </c>
      <c r="L68" s="39"/>
      <c r="M68" s="193" t="s">
        <v>219</v>
      </c>
      <c r="N68" s="114"/>
      <c r="O68" s="114"/>
      <c r="P68" s="114" t="s">
        <v>251</v>
      </c>
      <c r="Q68" s="114"/>
      <c r="R68" s="114" t="s">
        <v>274</v>
      </c>
      <c r="S68" s="114" t="s">
        <v>288</v>
      </c>
      <c r="T68" s="191"/>
      <c r="U68" s="195" t="s">
        <v>301</v>
      </c>
      <c r="V68" s="39"/>
      <c r="W68" s="189"/>
      <c r="X68" s="196"/>
      <c r="Y68" s="190"/>
      <c r="Z68" s="190"/>
      <c r="AA68" s="190"/>
      <c r="AB68" s="190"/>
      <c r="AC68" s="190"/>
      <c r="AD68" s="190"/>
      <c r="AE68" s="196"/>
      <c r="AF68" s="203"/>
      <c r="AG68" s="194"/>
      <c r="AH68" s="202"/>
      <c r="AI68" s="220" t="s">
        <v>407</v>
      </c>
      <c r="AJ68" s="190"/>
      <c r="AK68" s="190"/>
      <c r="AL68" s="197">
        <v>54</v>
      </c>
      <c r="AM68" s="197">
        <v>2</v>
      </c>
      <c r="AN68" s="197">
        <v>46</v>
      </c>
      <c r="AO68" s="190"/>
      <c r="AP68" s="190"/>
      <c r="AQ68" s="199"/>
      <c r="AR68" s="25"/>
      <c r="AS68" s="25"/>
    </row>
    <row r="69" spans="1:45" ht="15" customHeight="1" x14ac:dyDescent="0.2">
      <c r="A69" s="2"/>
      <c r="B69" s="189">
        <v>2005</v>
      </c>
      <c r="C69" s="114"/>
      <c r="D69" s="190"/>
      <c r="E69" s="114"/>
      <c r="F69" s="114">
        <v>20</v>
      </c>
      <c r="G69" s="114"/>
      <c r="H69" s="191"/>
      <c r="I69" s="191"/>
      <c r="J69" s="191"/>
      <c r="K69" s="192"/>
      <c r="L69" s="39"/>
      <c r="M69" s="193" t="s">
        <v>220</v>
      </c>
      <c r="N69" s="114"/>
      <c r="O69" s="114"/>
      <c r="P69" s="114" t="s">
        <v>252</v>
      </c>
      <c r="Q69" s="114"/>
      <c r="R69" s="114" t="s">
        <v>275</v>
      </c>
      <c r="S69" s="114" t="s">
        <v>289</v>
      </c>
      <c r="T69" s="191"/>
      <c r="U69" s="195" t="s">
        <v>302</v>
      </c>
      <c r="V69" s="39"/>
      <c r="W69" s="189"/>
      <c r="X69" s="196"/>
      <c r="Y69" s="190"/>
      <c r="Z69" s="190"/>
      <c r="AA69" s="190"/>
      <c r="AB69" s="190"/>
      <c r="AC69" s="190"/>
      <c r="AD69" s="190"/>
      <c r="AE69" s="196"/>
      <c r="AF69" s="203"/>
      <c r="AG69" s="194"/>
      <c r="AH69" s="202"/>
      <c r="AI69" s="190" t="s">
        <v>401</v>
      </c>
      <c r="AJ69" s="190"/>
      <c r="AK69" s="190"/>
      <c r="AL69" s="197"/>
      <c r="AM69" s="237">
        <f>PRODUCT(AM68/AL68)</f>
        <v>3.7037037037037035E-2</v>
      </c>
      <c r="AN69" s="237">
        <f>PRODUCT(AN68/AL68)</f>
        <v>0.85185185185185186</v>
      </c>
      <c r="AO69" s="190"/>
      <c r="AP69" s="190"/>
      <c r="AQ69" s="199"/>
      <c r="AR69" s="25"/>
      <c r="AS69" s="25"/>
    </row>
    <row r="70" spans="1:45" ht="15" customHeight="1" x14ac:dyDescent="0.2">
      <c r="A70" s="2"/>
      <c r="B70" s="189">
        <v>2006</v>
      </c>
      <c r="C70" s="114" t="s">
        <v>58</v>
      </c>
      <c r="D70" s="190" t="s">
        <v>83</v>
      </c>
      <c r="E70" s="114"/>
      <c r="F70" s="114">
        <v>21</v>
      </c>
      <c r="G70" s="114">
        <v>7</v>
      </c>
      <c r="H70" s="191">
        <f t="shared" ref="H70" si="22">PRODUCT((V9+W9)/U9)</f>
        <v>0</v>
      </c>
      <c r="I70" s="191">
        <f t="shared" ref="I70" si="23">PRODUCT(X9/U9)</f>
        <v>1</v>
      </c>
      <c r="J70" s="191">
        <f t="shared" ref="J70" si="24">PRODUCT(V9+W9+X9)/U9</f>
        <v>1</v>
      </c>
      <c r="K70" s="232">
        <f t="shared" ref="K70" si="25">PRODUCT(Y9/U9)</f>
        <v>5.7142857142857144</v>
      </c>
      <c r="L70" s="39"/>
      <c r="M70" s="193" t="s">
        <v>221</v>
      </c>
      <c r="N70" s="114"/>
      <c r="O70" s="114"/>
      <c r="P70" s="114" t="s">
        <v>253</v>
      </c>
      <c r="Q70" s="114"/>
      <c r="R70" s="114" t="s">
        <v>276</v>
      </c>
      <c r="S70" s="114" t="s">
        <v>229</v>
      </c>
      <c r="T70" s="191"/>
      <c r="U70" s="195" t="s">
        <v>303</v>
      </c>
      <c r="V70" s="39"/>
      <c r="W70" s="189"/>
      <c r="X70" s="196"/>
      <c r="Y70" s="190"/>
      <c r="Z70" s="190"/>
      <c r="AA70" s="190"/>
      <c r="AB70" s="190"/>
      <c r="AC70" s="190"/>
      <c r="AD70" s="190"/>
      <c r="AE70" s="196"/>
      <c r="AF70" s="203"/>
      <c r="AG70" s="194"/>
      <c r="AH70" s="202"/>
      <c r="AI70" s="190"/>
      <c r="AJ70" s="190"/>
      <c r="AK70" s="190"/>
      <c r="AL70" s="197"/>
      <c r="AM70" s="197"/>
      <c r="AN70" s="197"/>
      <c r="AO70" s="190"/>
      <c r="AP70" s="190"/>
      <c r="AQ70" s="199"/>
      <c r="AR70" s="25"/>
      <c r="AS70" s="25"/>
    </row>
    <row r="71" spans="1:45" ht="15" customHeight="1" x14ac:dyDescent="0.2">
      <c r="A71" s="2"/>
      <c r="B71" s="189">
        <v>2007</v>
      </c>
      <c r="C71" s="114" t="s">
        <v>66</v>
      </c>
      <c r="D71" s="190" t="s">
        <v>83</v>
      </c>
      <c r="E71" s="114"/>
      <c r="F71" s="114">
        <v>22</v>
      </c>
      <c r="G71" s="114">
        <v>12</v>
      </c>
      <c r="H71" s="191">
        <f t="shared" ref="H71" si="26">PRODUCT((V10+W10)/U10)</f>
        <v>0</v>
      </c>
      <c r="I71" s="191">
        <f t="shared" ref="I71" si="27">PRODUCT(X10/U10)</f>
        <v>0.66666666666666663</v>
      </c>
      <c r="J71" s="191">
        <f t="shared" ref="J71" si="28">PRODUCT(V10+W10+X10)/U10</f>
        <v>0.66666666666666663</v>
      </c>
      <c r="K71" s="192">
        <f t="shared" ref="K71" si="29">PRODUCT(Y10/U10)</f>
        <v>4.166666666666667</v>
      </c>
      <c r="L71" s="39"/>
      <c r="M71" s="193" t="s">
        <v>222</v>
      </c>
      <c r="N71" s="114"/>
      <c r="O71" s="114"/>
      <c r="P71" s="114" t="s">
        <v>254</v>
      </c>
      <c r="Q71" s="191"/>
      <c r="R71" s="114" t="s">
        <v>277</v>
      </c>
      <c r="S71" s="114" t="s">
        <v>290</v>
      </c>
      <c r="T71" s="191"/>
      <c r="U71" s="195" t="s">
        <v>237</v>
      </c>
      <c r="V71" s="39"/>
      <c r="W71" s="189"/>
      <c r="X71" s="196"/>
      <c r="Y71" s="190"/>
      <c r="Z71" s="190"/>
      <c r="AA71" s="190"/>
      <c r="AB71" s="190"/>
      <c r="AC71" s="190"/>
      <c r="AD71" s="190"/>
      <c r="AE71" s="196"/>
      <c r="AF71" s="203"/>
      <c r="AG71" s="194"/>
      <c r="AH71" s="202"/>
      <c r="AI71" s="220" t="s">
        <v>408</v>
      </c>
      <c r="AJ71" s="190"/>
      <c r="AK71" s="190"/>
      <c r="AL71" s="197">
        <v>4</v>
      </c>
      <c r="AM71" s="197">
        <v>0</v>
      </c>
      <c r="AN71" s="197">
        <v>6</v>
      </c>
      <c r="AO71" s="190"/>
      <c r="AP71" s="190"/>
      <c r="AQ71" s="199"/>
      <c r="AR71" s="25"/>
      <c r="AS71" s="25"/>
    </row>
    <row r="72" spans="1:45" ht="15" customHeight="1" x14ac:dyDescent="0.2">
      <c r="A72" s="2"/>
      <c r="B72" s="189">
        <v>2008</v>
      </c>
      <c r="C72" s="114" t="s">
        <v>141</v>
      </c>
      <c r="D72" s="190" t="s">
        <v>83</v>
      </c>
      <c r="E72" s="114"/>
      <c r="F72" s="114">
        <v>23</v>
      </c>
      <c r="G72" s="114"/>
      <c r="H72" s="191"/>
      <c r="I72" s="191"/>
      <c r="J72" s="191"/>
      <c r="K72" s="192"/>
      <c r="L72" s="39"/>
      <c r="M72" s="193" t="s">
        <v>223</v>
      </c>
      <c r="N72" s="114"/>
      <c r="O72" s="114"/>
      <c r="P72" s="114" t="s">
        <v>255</v>
      </c>
      <c r="Q72" s="191"/>
      <c r="R72" s="114" t="s">
        <v>259</v>
      </c>
      <c r="S72" s="114" t="s">
        <v>291</v>
      </c>
      <c r="T72" s="191"/>
      <c r="U72" s="195" t="s">
        <v>304</v>
      </c>
      <c r="V72" s="39"/>
      <c r="W72" s="189"/>
      <c r="X72" s="196"/>
      <c r="Y72" s="190"/>
      <c r="Z72" s="190"/>
      <c r="AA72" s="190"/>
      <c r="AB72" s="190"/>
      <c r="AC72" s="190"/>
      <c r="AD72" s="190"/>
      <c r="AE72" s="196"/>
      <c r="AF72" s="203"/>
      <c r="AG72" s="194"/>
      <c r="AH72" s="202"/>
      <c r="AI72" s="190" t="s">
        <v>401</v>
      </c>
      <c r="AJ72" s="190"/>
      <c r="AK72" s="190"/>
      <c r="AL72" s="197"/>
      <c r="AM72" s="237">
        <f>PRODUCT(AM71/AL71)</f>
        <v>0</v>
      </c>
      <c r="AN72" s="237">
        <f>PRODUCT(AN71/AL71)</f>
        <v>1.5</v>
      </c>
      <c r="AO72" s="190"/>
      <c r="AP72" s="190"/>
      <c r="AQ72" s="199"/>
      <c r="AR72" s="25"/>
      <c r="AS72" s="25"/>
    </row>
    <row r="73" spans="1:45" ht="15" customHeight="1" x14ac:dyDescent="0.2">
      <c r="A73" s="2"/>
      <c r="B73" s="189">
        <v>2009</v>
      </c>
      <c r="C73" s="114" t="s">
        <v>58</v>
      </c>
      <c r="D73" s="190" t="s">
        <v>83</v>
      </c>
      <c r="E73" s="114"/>
      <c r="F73" s="114">
        <v>24</v>
      </c>
      <c r="G73" s="114">
        <v>6</v>
      </c>
      <c r="H73" s="231">
        <f t="shared" ref="H73" si="30">PRODUCT((V12+W12)/U12)</f>
        <v>0.16666666666666666</v>
      </c>
      <c r="I73" s="231">
        <f t="shared" ref="I73" si="31">PRODUCT(X12/U12)</f>
        <v>1.6666666666666667</v>
      </c>
      <c r="J73" s="231">
        <f t="shared" ref="J73" si="32">PRODUCT(V12+W12+X12)/U12</f>
        <v>1.8333333333333333</v>
      </c>
      <c r="K73" s="192">
        <f t="shared" ref="K73" si="33">PRODUCT(Y12/U12)</f>
        <v>5.166666666666667</v>
      </c>
      <c r="L73" s="39"/>
      <c r="M73" s="193" t="s">
        <v>224</v>
      </c>
      <c r="N73" s="114"/>
      <c r="O73" s="114"/>
      <c r="P73" s="114" t="s">
        <v>239</v>
      </c>
      <c r="Q73" s="191" t="s">
        <v>264</v>
      </c>
      <c r="R73" s="114" t="s">
        <v>278</v>
      </c>
      <c r="S73" s="114" t="s">
        <v>292</v>
      </c>
      <c r="T73" s="191"/>
      <c r="U73" s="195" t="s">
        <v>300</v>
      </c>
      <c r="V73" s="39"/>
      <c r="W73" s="189"/>
      <c r="X73" s="196"/>
      <c r="Y73" s="190"/>
      <c r="Z73" s="190"/>
      <c r="AA73" s="190"/>
      <c r="AB73" s="190"/>
      <c r="AC73" s="190"/>
      <c r="AD73" s="190"/>
      <c r="AE73" s="196"/>
      <c r="AF73" s="203"/>
      <c r="AG73" s="194"/>
      <c r="AH73" s="202"/>
      <c r="AI73" s="190"/>
      <c r="AJ73" s="190"/>
      <c r="AK73" s="190"/>
      <c r="AL73" s="197"/>
      <c r="AM73" s="197"/>
      <c r="AN73" s="197"/>
      <c r="AO73" s="190"/>
      <c r="AP73" s="190"/>
      <c r="AQ73" s="199"/>
      <c r="AR73" s="25"/>
      <c r="AS73" s="25"/>
    </row>
    <row r="74" spans="1:45" ht="15" customHeight="1" x14ac:dyDescent="0.2">
      <c r="A74" s="2"/>
      <c r="B74" s="189">
        <v>2010</v>
      </c>
      <c r="C74" s="114" t="s">
        <v>57</v>
      </c>
      <c r="D74" s="190" t="s">
        <v>83</v>
      </c>
      <c r="E74" s="114"/>
      <c r="F74" s="114">
        <v>25</v>
      </c>
      <c r="G74" s="114"/>
      <c r="H74" s="191"/>
      <c r="I74" s="191"/>
      <c r="J74" s="191"/>
      <c r="K74" s="192"/>
      <c r="L74" s="39"/>
      <c r="M74" s="193" t="s">
        <v>226</v>
      </c>
      <c r="N74" s="114"/>
      <c r="O74" s="114"/>
      <c r="P74" s="114" t="s">
        <v>256</v>
      </c>
      <c r="Q74" s="191" t="s">
        <v>265</v>
      </c>
      <c r="R74" s="114" t="s">
        <v>279</v>
      </c>
      <c r="S74" s="114" t="s">
        <v>293</v>
      </c>
      <c r="T74" s="191"/>
      <c r="U74" s="195" t="s">
        <v>305</v>
      </c>
      <c r="V74" s="39"/>
      <c r="W74" s="189"/>
      <c r="X74" s="190"/>
      <c r="Y74" s="190"/>
      <c r="Z74" s="190"/>
      <c r="AA74" s="190"/>
      <c r="AB74" s="190"/>
      <c r="AC74" s="190"/>
      <c r="AD74" s="190"/>
      <c r="AE74" s="196"/>
      <c r="AF74" s="203"/>
      <c r="AG74" s="194"/>
      <c r="AH74" s="202"/>
      <c r="AI74" s="190" t="s">
        <v>7</v>
      </c>
      <c r="AJ74" s="190"/>
      <c r="AK74" s="190"/>
      <c r="AL74" s="197">
        <f>PRODUCT(AL68+AL71)</f>
        <v>58</v>
      </c>
      <c r="AM74" s="197">
        <f>PRODUCT(AM68+AM71)</f>
        <v>2</v>
      </c>
      <c r="AN74" s="197">
        <f>PRODUCT(AN68+AN71)</f>
        <v>52</v>
      </c>
      <c r="AO74" s="190"/>
      <c r="AP74" s="190"/>
      <c r="AQ74" s="199"/>
      <c r="AR74" s="25"/>
      <c r="AS74" s="25"/>
    </row>
    <row r="75" spans="1:45" ht="15" customHeight="1" x14ac:dyDescent="0.2">
      <c r="A75" s="2"/>
      <c r="B75" s="189">
        <v>2011</v>
      </c>
      <c r="C75" s="114" t="s">
        <v>56</v>
      </c>
      <c r="D75" s="190" t="s">
        <v>83</v>
      </c>
      <c r="E75" s="114"/>
      <c r="F75" s="114">
        <v>26</v>
      </c>
      <c r="G75" s="114">
        <v>6</v>
      </c>
      <c r="H75" s="191">
        <f t="shared" ref="H75:H82" si="34">PRODUCT((V14+W14)/U14)</f>
        <v>0.16666666666666666</v>
      </c>
      <c r="I75" s="191">
        <f t="shared" ref="I75:I82" si="35">PRODUCT(X14/U14)</f>
        <v>0.66666666666666663</v>
      </c>
      <c r="J75" s="191">
        <f t="shared" ref="J75:J82" si="36">PRODUCT(V14+W14+X14)/U14</f>
        <v>0.83333333333333337</v>
      </c>
      <c r="K75" s="192">
        <f t="shared" ref="K75:K82" si="37">PRODUCT(Y14/U14)</f>
        <v>5.666666666666667</v>
      </c>
      <c r="L75" s="39"/>
      <c r="M75" s="193" t="s">
        <v>228</v>
      </c>
      <c r="N75" s="114"/>
      <c r="O75" s="114"/>
      <c r="P75" s="114" t="s">
        <v>257</v>
      </c>
      <c r="Q75" s="231" t="s">
        <v>266</v>
      </c>
      <c r="R75" s="114" t="s">
        <v>280</v>
      </c>
      <c r="S75" s="114" t="s">
        <v>294</v>
      </c>
      <c r="T75" s="191"/>
      <c r="U75" s="195" t="s">
        <v>306</v>
      </c>
      <c r="V75" s="39"/>
      <c r="W75" s="189"/>
      <c r="X75" s="190"/>
      <c r="Y75" s="190"/>
      <c r="Z75" s="190"/>
      <c r="AA75" s="190"/>
      <c r="AB75" s="190"/>
      <c r="AC75" s="190"/>
      <c r="AD75" s="190"/>
      <c r="AE75" s="196"/>
      <c r="AF75" s="203"/>
      <c r="AG75" s="194"/>
      <c r="AH75" s="202"/>
      <c r="AI75" s="190" t="s">
        <v>401</v>
      </c>
      <c r="AJ75" s="190"/>
      <c r="AK75" s="190"/>
      <c r="AL75" s="197"/>
      <c r="AM75" s="237">
        <f>PRODUCT(AM74/AL74)</f>
        <v>3.4482758620689655E-2</v>
      </c>
      <c r="AN75" s="237">
        <f>PRODUCT(AN74/AL74)</f>
        <v>0.89655172413793105</v>
      </c>
      <c r="AO75" s="190"/>
      <c r="AP75" s="190"/>
      <c r="AQ75" s="199"/>
      <c r="AR75" s="25"/>
      <c r="AS75" s="25"/>
    </row>
    <row r="76" spans="1:45" ht="15" customHeight="1" x14ac:dyDescent="0.2">
      <c r="A76" s="2"/>
      <c r="B76" s="189">
        <v>2012</v>
      </c>
      <c r="C76" s="114" t="s">
        <v>56</v>
      </c>
      <c r="D76" s="190" t="s">
        <v>83</v>
      </c>
      <c r="E76" s="114"/>
      <c r="F76" s="114">
        <v>27</v>
      </c>
      <c r="G76" s="114">
        <v>6</v>
      </c>
      <c r="H76" s="191">
        <f t="shared" si="34"/>
        <v>0</v>
      </c>
      <c r="I76" s="191">
        <f t="shared" si="35"/>
        <v>1</v>
      </c>
      <c r="J76" s="191">
        <f t="shared" si="36"/>
        <v>1</v>
      </c>
      <c r="K76" s="192">
        <f t="shared" si="37"/>
        <v>3.8333333333333335</v>
      </c>
      <c r="L76" s="39"/>
      <c r="M76" s="193" t="s">
        <v>230</v>
      </c>
      <c r="N76" s="114"/>
      <c r="O76" s="114"/>
      <c r="P76" s="114" t="s">
        <v>258</v>
      </c>
      <c r="Q76" s="191" t="s">
        <v>267</v>
      </c>
      <c r="R76" s="114" t="s">
        <v>281</v>
      </c>
      <c r="S76" s="114" t="s">
        <v>237</v>
      </c>
      <c r="T76" s="191"/>
      <c r="U76" s="195" t="s">
        <v>307</v>
      </c>
      <c r="V76" s="39"/>
      <c r="W76" s="189"/>
      <c r="X76" s="190"/>
      <c r="Y76" s="190"/>
      <c r="Z76" s="190"/>
      <c r="AA76" s="190"/>
      <c r="AB76" s="190"/>
      <c r="AC76" s="190"/>
      <c r="AD76" s="190"/>
      <c r="AE76" s="196"/>
      <c r="AF76" s="203"/>
      <c r="AG76" s="194"/>
      <c r="AH76" s="202"/>
      <c r="AI76" s="190"/>
      <c r="AJ76" s="190"/>
      <c r="AK76" s="190"/>
      <c r="AL76" s="190"/>
      <c r="AM76" s="196"/>
      <c r="AN76" s="190"/>
      <c r="AO76" s="190"/>
      <c r="AP76" s="190"/>
      <c r="AQ76" s="199"/>
      <c r="AR76" s="25"/>
      <c r="AS76" s="25"/>
    </row>
    <row r="77" spans="1:45" ht="15" customHeight="1" x14ac:dyDescent="0.2">
      <c r="A77" s="2"/>
      <c r="B77" s="189">
        <v>2013</v>
      </c>
      <c r="C77" s="114" t="s">
        <v>137</v>
      </c>
      <c r="D77" s="190" t="s">
        <v>83</v>
      </c>
      <c r="E77" s="114"/>
      <c r="F77" s="114">
        <v>28</v>
      </c>
      <c r="G77" s="114">
        <v>3</v>
      </c>
      <c r="H77" s="191">
        <f t="shared" si="34"/>
        <v>0</v>
      </c>
      <c r="I77" s="191">
        <f t="shared" si="35"/>
        <v>0.33333333333333331</v>
      </c>
      <c r="J77" s="191">
        <f t="shared" si="36"/>
        <v>0.33333333333333331</v>
      </c>
      <c r="K77" s="192">
        <f t="shared" si="37"/>
        <v>5</v>
      </c>
      <c r="L77" s="39"/>
      <c r="M77" s="193" t="s">
        <v>231</v>
      </c>
      <c r="N77" s="114"/>
      <c r="O77" s="114"/>
      <c r="P77" s="114" t="s">
        <v>259</v>
      </c>
      <c r="Q77" s="191" t="s">
        <v>268</v>
      </c>
      <c r="R77" s="114" t="s">
        <v>282</v>
      </c>
      <c r="S77" s="114" t="s">
        <v>295</v>
      </c>
      <c r="T77" s="191"/>
      <c r="U77" s="195" t="s">
        <v>308</v>
      </c>
      <c r="V77" s="39"/>
      <c r="W77" s="200"/>
      <c r="X77" s="190"/>
      <c r="Y77" s="190"/>
      <c r="Z77" s="190"/>
      <c r="AA77" s="190"/>
      <c r="AB77" s="190"/>
      <c r="AC77" s="190"/>
      <c r="AD77" s="190"/>
      <c r="AE77" s="196"/>
      <c r="AF77" s="203"/>
      <c r="AG77" s="194"/>
      <c r="AH77" s="202"/>
      <c r="AI77" s="190"/>
      <c r="AJ77" s="190"/>
      <c r="AK77" s="190"/>
      <c r="AL77" s="190"/>
      <c r="AM77" s="196"/>
      <c r="AN77" s="190"/>
      <c r="AO77" s="190"/>
      <c r="AP77" s="190"/>
      <c r="AQ77" s="199"/>
      <c r="AR77" s="25"/>
      <c r="AS77" s="25"/>
    </row>
    <row r="78" spans="1:45" ht="15" customHeight="1" x14ac:dyDescent="0.2">
      <c r="A78" s="2"/>
      <c r="B78" s="189">
        <v>2014</v>
      </c>
      <c r="C78" s="114" t="s">
        <v>56</v>
      </c>
      <c r="D78" s="190" t="s">
        <v>99</v>
      </c>
      <c r="E78" s="114"/>
      <c r="F78" s="114">
        <v>29</v>
      </c>
      <c r="G78" s="114">
        <v>4</v>
      </c>
      <c r="H78" s="191">
        <f t="shared" si="34"/>
        <v>0</v>
      </c>
      <c r="I78" s="191">
        <f t="shared" si="35"/>
        <v>1.5</v>
      </c>
      <c r="J78" s="191">
        <f t="shared" si="36"/>
        <v>1.5</v>
      </c>
      <c r="K78" s="192">
        <f t="shared" si="37"/>
        <v>4</v>
      </c>
      <c r="L78" s="39"/>
      <c r="M78" s="193" t="s">
        <v>232</v>
      </c>
      <c r="N78" s="114"/>
      <c r="O78" s="114"/>
      <c r="P78" s="114" t="s">
        <v>242</v>
      </c>
      <c r="Q78" s="191" t="s">
        <v>269</v>
      </c>
      <c r="R78" s="114" t="s">
        <v>283</v>
      </c>
      <c r="S78" s="114" t="s">
        <v>296</v>
      </c>
      <c r="T78" s="191"/>
      <c r="U78" s="195" t="s">
        <v>309</v>
      </c>
      <c r="V78" s="39"/>
      <c r="W78" s="200"/>
      <c r="X78" s="190"/>
      <c r="Y78" s="190"/>
      <c r="Z78" s="190"/>
      <c r="AA78" s="190"/>
      <c r="AB78" s="190"/>
      <c r="AC78" s="190"/>
      <c r="AD78" s="190"/>
      <c r="AE78" s="196"/>
      <c r="AF78" s="201"/>
      <c r="AG78" s="194"/>
      <c r="AH78" s="202"/>
      <c r="AI78" s="190"/>
      <c r="AJ78" s="190"/>
      <c r="AK78" s="190"/>
      <c r="AL78" s="190"/>
      <c r="AM78" s="196"/>
      <c r="AN78" s="190"/>
      <c r="AO78" s="190"/>
      <c r="AP78" s="190"/>
      <c r="AQ78" s="199"/>
      <c r="AR78" s="25"/>
      <c r="AS78" s="25"/>
    </row>
    <row r="79" spans="1:45" ht="15" customHeight="1" x14ac:dyDescent="0.2">
      <c r="A79" s="2"/>
      <c r="B79" s="189">
        <v>2015</v>
      </c>
      <c r="C79" s="114" t="s">
        <v>139</v>
      </c>
      <c r="D79" s="190" t="s">
        <v>99</v>
      </c>
      <c r="E79" s="114"/>
      <c r="F79" s="114">
        <v>30</v>
      </c>
      <c r="G79" s="114"/>
      <c r="H79" s="191"/>
      <c r="I79" s="191"/>
      <c r="J79" s="191"/>
      <c r="K79" s="192"/>
      <c r="L79" s="39"/>
      <c r="M79" s="193" t="s">
        <v>233</v>
      </c>
      <c r="N79" s="114"/>
      <c r="O79" s="114"/>
      <c r="P79" s="114" t="s">
        <v>260</v>
      </c>
      <c r="Q79" s="191" t="s">
        <v>270</v>
      </c>
      <c r="R79" s="114" t="s">
        <v>284</v>
      </c>
      <c r="S79" s="114" t="s">
        <v>297</v>
      </c>
      <c r="T79" s="191"/>
      <c r="U79" s="195" t="s">
        <v>310</v>
      </c>
      <c r="V79" s="39"/>
      <c r="W79" s="214"/>
      <c r="X79" s="190"/>
      <c r="Y79" s="190"/>
      <c r="Z79" s="190"/>
      <c r="AA79" s="190"/>
      <c r="AB79" s="190"/>
      <c r="AC79" s="190"/>
      <c r="AD79" s="190"/>
      <c r="AE79" s="215"/>
      <c r="AF79" s="194"/>
      <c r="AG79" s="194"/>
      <c r="AH79" s="213"/>
      <c r="AI79" s="190"/>
      <c r="AJ79" s="190"/>
      <c r="AK79" s="190"/>
      <c r="AL79" s="190"/>
      <c r="AM79" s="196"/>
      <c r="AN79" s="190"/>
      <c r="AO79" s="190"/>
      <c r="AP79" s="190"/>
      <c r="AQ79" s="199"/>
      <c r="AR79" s="25"/>
      <c r="AS79" s="25"/>
    </row>
    <row r="80" spans="1:45" ht="15" customHeight="1" x14ac:dyDescent="0.2">
      <c r="A80" s="2"/>
      <c r="B80" s="189">
        <v>2016</v>
      </c>
      <c r="C80" s="114" t="s">
        <v>58</v>
      </c>
      <c r="D80" s="190" t="s">
        <v>83</v>
      </c>
      <c r="E80" s="114"/>
      <c r="F80" s="114">
        <v>31</v>
      </c>
      <c r="G80" s="114">
        <v>1</v>
      </c>
      <c r="H80" s="191">
        <f t="shared" si="34"/>
        <v>0</v>
      </c>
      <c r="I80" s="191">
        <f t="shared" si="35"/>
        <v>0</v>
      </c>
      <c r="J80" s="191">
        <f t="shared" si="36"/>
        <v>0</v>
      </c>
      <c r="K80" s="192">
        <f t="shared" si="37"/>
        <v>1</v>
      </c>
      <c r="L80" s="39"/>
      <c r="M80" s="193" t="s">
        <v>234</v>
      </c>
      <c r="N80" s="114"/>
      <c r="O80" s="114"/>
      <c r="P80" s="114" t="s">
        <v>260</v>
      </c>
      <c r="Q80" s="191" t="s">
        <v>225</v>
      </c>
      <c r="R80" s="114" t="s">
        <v>285</v>
      </c>
      <c r="S80" s="114" t="s">
        <v>298</v>
      </c>
      <c r="T80" s="191"/>
      <c r="U80" s="195" t="s">
        <v>308</v>
      </c>
      <c r="V80" s="39"/>
      <c r="W80" s="214"/>
      <c r="X80" s="190"/>
      <c r="Y80" s="190"/>
      <c r="Z80" s="190"/>
      <c r="AA80" s="190"/>
      <c r="AB80" s="190"/>
      <c r="AC80" s="190"/>
      <c r="AD80" s="190"/>
      <c r="AE80" s="215"/>
      <c r="AF80" s="194"/>
      <c r="AG80" s="194"/>
      <c r="AH80" s="213"/>
      <c r="AI80" s="190"/>
      <c r="AJ80" s="190"/>
      <c r="AK80" s="190"/>
      <c r="AL80" s="190"/>
      <c r="AM80" s="196"/>
      <c r="AN80" s="190"/>
      <c r="AO80" s="190"/>
      <c r="AP80" s="190"/>
      <c r="AQ80" s="199"/>
      <c r="AR80" s="25"/>
      <c r="AS80" s="25"/>
    </row>
    <row r="81" spans="1:45" ht="15" customHeight="1" x14ac:dyDescent="0.2">
      <c r="A81" s="2" t="s">
        <v>235</v>
      </c>
      <c r="B81" s="189">
        <v>2017</v>
      </c>
      <c r="C81" s="114" t="s">
        <v>58</v>
      </c>
      <c r="D81" s="190" t="s">
        <v>83</v>
      </c>
      <c r="E81" s="114"/>
      <c r="F81" s="114">
        <v>32</v>
      </c>
      <c r="G81" s="114">
        <v>3</v>
      </c>
      <c r="H81" s="191">
        <f t="shared" si="34"/>
        <v>0</v>
      </c>
      <c r="I81" s="191">
        <f t="shared" si="35"/>
        <v>1.3333333333333333</v>
      </c>
      <c r="J81" s="191">
        <f t="shared" si="36"/>
        <v>1.3333333333333333</v>
      </c>
      <c r="K81" s="192">
        <f t="shared" si="37"/>
        <v>5</v>
      </c>
      <c r="L81" s="39"/>
      <c r="M81" s="193" t="s">
        <v>236</v>
      </c>
      <c r="N81" s="114"/>
      <c r="O81" s="114"/>
      <c r="P81" s="114" t="s">
        <v>261</v>
      </c>
      <c r="Q81" s="191" t="s">
        <v>271</v>
      </c>
      <c r="R81" s="114" t="s">
        <v>286</v>
      </c>
      <c r="S81" s="116" t="s">
        <v>299</v>
      </c>
      <c r="T81" s="191"/>
      <c r="U81" s="195" t="s">
        <v>311</v>
      </c>
      <c r="V81" s="39"/>
      <c r="W81" s="214"/>
      <c r="X81" s="215"/>
      <c r="Y81" s="215"/>
      <c r="Z81" s="215"/>
      <c r="AA81" s="215"/>
      <c r="AB81" s="215"/>
      <c r="AC81" s="215"/>
      <c r="AD81" s="215"/>
      <c r="AE81" s="215"/>
      <c r="AF81" s="194"/>
      <c r="AG81" s="194"/>
      <c r="AH81" s="213"/>
      <c r="AI81" s="190"/>
      <c r="AJ81" s="190"/>
      <c r="AK81" s="190"/>
      <c r="AL81" s="190"/>
      <c r="AM81" s="196"/>
      <c r="AN81" s="190"/>
      <c r="AO81" s="190"/>
      <c r="AP81" s="190"/>
      <c r="AQ81" s="199"/>
      <c r="AR81" s="25"/>
      <c r="AS81" s="25"/>
    </row>
    <row r="82" spans="1:45" ht="15" customHeight="1" x14ac:dyDescent="0.2">
      <c r="A82" s="2" t="s">
        <v>227</v>
      </c>
      <c r="B82" s="189">
        <v>2018</v>
      </c>
      <c r="C82" s="114" t="s">
        <v>56</v>
      </c>
      <c r="D82" s="190" t="s">
        <v>83</v>
      </c>
      <c r="E82" s="114"/>
      <c r="F82" s="114">
        <v>33</v>
      </c>
      <c r="G82" s="114">
        <v>3</v>
      </c>
      <c r="H82" s="191">
        <f t="shared" si="34"/>
        <v>0</v>
      </c>
      <c r="I82" s="191">
        <f t="shared" si="35"/>
        <v>1.3333333333333333</v>
      </c>
      <c r="J82" s="191">
        <f t="shared" si="36"/>
        <v>1.3333333333333333</v>
      </c>
      <c r="K82" s="192">
        <f t="shared" si="37"/>
        <v>5.666666666666667</v>
      </c>
      <c r="L82" s="39"/>
      <c r="M82" s="193" t="s">
        <v>238</v>
      </c>
      <c r="N82" s="114"/>
      <c r="O82" s="114"/>
      <c r="P82" s="116" t="s">
        <v>262</v>
      </c>
      <c r="Q82" s="191" t="s">
        <v>272</v>
      </c>
      <c r="R82" s="116" t="s">
        <v>287</v>
      </c>
      <c r="S82" s="114" t="s">
        <v>300</v>
      </c>
      <c r="T82" s="191"/>
      <c r="U82" s="234" t="s">
        <v>312</v>
      </c>
      <c r="V82" s="39"/>
      <c r="W82" s="214"/>
      <c r="X82" s="215"/>
      <c r="Y82" s="215"/>
      <c r="Z82" s="215"/>
      <c r="AA82" s="215"/>
      <c r="AB82" s="215"/>
      <c r="AC82" s="215"/>
      <c r="AD82" s="215"/>
      <c r="AE82" s="215"/>
      <c r="AF82" s="215"/>
      <c r="AG82" s="215"/>
      <c r="AH82" s="198"/>
      <c r="AI82" s="190"/>
      <c r="AJ82" s="190"/>
      <c r="AK82" s="190"/>
      <c r="AL82" s="190"/>
      <c r="AM82" s="196"/>
      <c r="AN82" s="190"/>
      <c r="AO82" s="190"/>
      <c r="AP82" s="190"/>
      <c r="AQ82" s="199"/>
      <c r="AR82" s="25"/>
      <c r="AS82" s="25"/>
    </row>
    <row r="83" spans="1:45" ht="15" customHeight="1" x14ac:dyDescent="0.2">
      <c r="A83" s="2" t="s">
        <v>240</v>
      </c>
      <c r="B83" s="189">
        <v>2019</v>
      </c>
      <c r="C83" s="114" t="s">
        <v>141</v>
      </c>
      <c r="D83" s="190" t="s">
        <v>83</v>
      </c>
      <c r="E83" s="114"/>
      <c r="F83" s="114">
        <v>34</v>
      </c>
      <c r="G83" s="114"/>
      <c r="H83" s="191"/>
      <c r="I83" s="191"/>
      <c r="J83" s="191"/>
      <c r="K83" s="192"/>
      <c r="L83" s="39"/>
      <c r="M83" s="193" t="s">
        <v>241</v>
      </c>
      <c r="N83" s="114"/>
      <c r="O83" s="114"/>
      <c r="P83" s="114" t="s">
        <v>263</v>
      </c>
      <c r="Q83" s="191" t="s">
        <v>273</v>
      </c>
      <c r="R83" s="114" t="s">
        <v>194</v>
      </c>
      <c r="S83" s="114" t="s">
        <v>277</v>
      </c>
      <c r="T83" s="191"/>
      <c r="U83" s="195" t="s">
        <v>313</v>
      </c>
      <c r="V83" s="39"/>
      <c r="W83" s="214"/>
      <c r="X83" s="215"/>
      <c r="Y83" s="215"/>
      <c r="Z83" s="215"/>
      <c r="AA83" s="215"/>
      <c r="AB83" s="215"/>
      <c r="AC83" s="215"/>
      <c r="AD83" s="215"/>
      <c r="AE83" s="215"/>
      <c r="AF83" s="215"/>
      <c r="AG83" s="215"/>
      <c r="AH83" s="198"/>
      <c r="AI83" s="190"/>
      <c r="AJ83" s="190"/>
      <c r="AK83" s="190"/>
      <c r="AL83" s="190"/>
      <c r="AM83" s="196"/>
      <c r="AN83" s="190"/>
      <c r="AO83" s="190"/>
      <c r="AP83" s="190"/>
      <c r="AQ83" s="199"/>
      <c r="AR83" s="25"/>
      <c r="AS83" s="25"/>
    </row>
    <row r="84" spans="1:45" ht="15" customHeight="1" x14ac:dyDescent="0.2">
      <c r="A84" s="2"/>
      <c r="B84" s="189">
        <v>2020</v>
      </c>
      <c r="C84" s="114" t="s">
        <v>141</v>
      </c>
      <c r="D84" s="190" t="s">
        <v>83</v>
      </c>
      <c r="E84" s="114"/>
      <c r="F84" s="114">
        <v>35</v>
      </c>
      <c r="G84" s="114"/>
      <c r="H84" s="191"/>
      <c r="I84" s="191"/>
      <c r="J84" s="191"/>
      <c r="K84" s="192"/>
      <c r="L84" s="39"/>
      <c r="M84" s="193"/>
      <c r="N84" s="114"/>
      <c r="O84" s="114"/>
      <c r="P84" s="114"/>
      <c r="Q84" s="191"/>
      <c r="R84" s="114"/>
      <c r="S84" s="114"/>
      <c r="T84" s="191"/>
      <c r="U84" s="195"/>
      <c r="V84" s="39"/>
      <c r="W84" s="214"/>
      <c r="X84" s="215"/>
      <c r="Y84" s="215"/>
      <c r="Z84" s="215"/>
      <c r="AA84" s="215"/>
      <c r="AB84" s="215"/>
      <c r="AC84" s="215"/>
      <c r="AD84" s="215"/>
      <c r="AE84" s="215"/>
      <c r="AF84" s="215"/>
      <c r="AG84" s="215"/>
      <c r="AH84" s="198"/>
      <c r="AI84" s="190"/>
      <c r="AJ84" s="190"/>
      <c r="AK84" s="190"/>
      <c r="AL84" s="190"/>
      <c r="AM84" s="196"/>
      <c r="AN84" s="190"/>
      <c r="AO84" s="190"/>
      <c r="AP84" s="190"/>
      <c r="AQ84" s="199"/>
      <c r="AR84" s="25"/>
      <c r="AS84" s="25"/>
    </row>
    <row r="85" spans="1:45" s="10" customFormat="1" ht="15" customHeight="1" x14ac:dyDescent="0.25">
      <c r="A85" s="24"/>
      <c r="B85" s="204"/>
      <c r="C85" s="205"/>
      <c r="D85" s="205"/>
      <c r="E85" s="205"/>
      <c r="F85" s="205"/>
      <c r="G85" s="205"/>
      <c r="H85" s="206"/>
      <c r="I85" s="206"/>
      <c r="J85" s="206"/>
      <c r="K85" s="207"/>
      <c r="L85" s="39"/>
      <c r="M85" s="204"/>
      <c r="N85" s="205"/>
      <c r="O85" s="205"/>
      <c r="P85" s="205"/>
      <c r="Q85" s="205"/>
      <c r="R85" s="205"/>
      <c r="S85" s="205"/>
      <c r="T85" s="205"/>
      <c r="U85" s="207"/>
      <c r="V85" s="39"/>
      <c r="W85" s="204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8"/>
      <c r="AI85" s="205"/>
      <c r="AJ85" s="205"/>
      <c r="AK85" s="205"/>
      <c r="AL85" s="205"/>
      <c r="AM85" s="205"/>
      <c r="AN85" s="205"/>
      <c r="AO85" s="205"/>
      <c r="AP85" s="205"/>
      <c r="AQ85" s="208"/>
      <c r="AR85" s="36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25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58"/>
      <c r="AI119" s="36"/>
      <c r="AJ119" s="36"/>
      <c r="AK119" s="36"/>
      <c r="AL119" s="36"/>
      <c r="AM119" s="36"/>
      <c r="AN119" s="36"/>
      <c r="AO119" s="36"/>
      <c r="AP119" s="36"/>
      <c r="AQ119" s="36"/>
      <c r="AR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58"/>
      <c r="AI120" s="36"/>
      <c r="AJ120" s="36"/>
      <c r="AK120" s="36"/>
      <c r="AL120" s="36"/>
      <c r="AM120" s="36"/>
      <c r="AN120" s="36"/>
      <c r="AO120" s="36"/>
      <c r="AP120" s="36"/>
      <c r="AQ120" s="36"/>
      <c r="AR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58"/>
      <c r="AI121" s="36"/>
      <c r="AJ121" s="36"/>
      <c r="AK121" s="36"/>
      <c r="AL121" s="36"/>
      <c r="AM121" s="36"/>
      <c r="AN121" s="36"/>
      <c r="AO121" s="36"/>
      <c r="AP121" s="36"/>
      <c r="AQ121" s="36"/>
      <c r="AR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58"/>
      <c r="AI122" s="36"/>
      <c r="AJ122" s="36"/>
      <c r="AK122" s="36"/>
      <c r="AL122" s="36"/>
      <c r="AM122" s="36"/>
      <c r="AN122" s="36"/>
      <c r="AO122" s="36"/>
      <c r="AP122" s="36"/>
      <c r="AQ122" s="36"/>
      <c r="AR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58"/>
      <c r="AI123" s="36"/>
      <c r="AJ123" s="36"/>
      <c r="AK123" s="36"/>
      <c r="AL123" s="36"/>
      <c r="AM123" s="36"/>
      <c r="AN123" s="36"/>
      <c r="AO123" s="36"/>
      <c r="AP123" s="36"/>
      <c r="AQ123" s="36"/>
      <c r="AR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58"/>
      <c r="AI124" s="36"/>
      <c r="AJ124" s="36"/>
      <c r="AK124" s="36"/>
      <c r="AL124" s="36"/>
      <c r="AM124" s="36"/>
      <c r="AN124" s="36"/>
      <c r="AO124" s="36"/>
      <c r="AP124" s="36"/>
      <c r="AQ124" s="36"/>
      <c r="AR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58"/>
      <c r="AI125" s="36"/>
      <c r="AJ125" s="36"/>
      <c r="AK125" s="36"/>
      <c r="AL125" s="36"/>
      <c r="AM125" s="36"/>
      <c r="AN125" s="36"/>
      <c r="AO125" s="36"/>
      <c r="AP125" s="36"/>
      <c r="AQ125" s="36"/>
      <c r="AR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58"/>
      <c r="AI126" s="36"/>
      <c r="AJ126" s="36"/>
      <c r="AK126" s="36"/>
      <c r="AL126" s="36"/>
      <c r="AM126" s="36"/>
      <c r="AN126" s="36"/>
      <c r="AO126" s="36"/>
      <c r="AP126" s="36"/>
      <c r="AQ126" s="36"/>
      <c r="AR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58"/>
      <c r="AI127" s="36"/>
      <c r="AJ127" s="36"/>
      <c r="AK127" s="36"/>
      <c r="AL127" s="36"/>
      <c r="AM127" s="36"/>
      <c r="AN127" s="36"/>
      <c r="AO127" s="36"/>
      <c r="AP127" s="36"/>
      <c r="AQ127" s="36"/>
      <c r="AR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58"/>
      <c r="AI128" s="36"/>
      <c r="AJ128" s="36"/>
      <c r="AK128" s="25"/>
      <c r="AL128" s="25"/>
      <c r="AM128" s="25"/>
      <c r="AN128" s="25"/>
      <c r="AO128" s="25"/>
      <c r="AP128" s="25"/>
      <c r="AQ128" s="25"/>
      <c r="AR128" s="3"/>
    </row>
    <row r="129" spans="1:44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58"/>
      <c r="AI129" s="36"/>
      <c r="AJ129" s="36"/>
      <c r="AK129" s="25"/>
      <c r="AL129" s="25"/>
      <c r="AM129" s="25"/>
      <c r="AN129" s="25"/>
      <c r="AO129" s="25"/>
      <c r="AP129" s="25"/>
      <c r="AQ129" s="25"/>
      <c r="AR129" s="3"/>
    </row>
    <row r="130" spans="1:44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58"/>
      <c r="AI130" s="36"/>
      <c r="AJ130" s="36"/>
      <c r="AK130" s="25"/>
      <c r="AL130" s="25"/>
      <c r="AM130" s="25"/>
      <c r="AN130" s="25"/>
      <c r="AO130" s="25"/>
      <c r="AP130" s="25"/>
      <c r="AQ130" s="25"/>
      <c r="AR130" s="3"/>
    </row>
    <row r="131" spans="1:44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58"/>
      <c r="AI131" s="36"/>
      <c r="AJ131" s="36"/>
      <c r="AK131" s="25"/>
      <c r="AL131" s="25"/>
      <c r="AM131" s="25"/>
      <c r="AN131" s="25"/>
      <c r="AO131" s="25"/>
      <c r="AP131" s="25"/>
      <c r="AQ131" s="25"/>
      <c r="AR131" s="3"/>
    </row>
    <row r="132" spans="1:44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58"/>
      <c r="AI132" s="36"/>
      <c r="AJ132" s="36"/>
      <c r="AK132" s="25"/>
      <c r="AL132" s="25"/>
      <c r="AM132" s="25"/>
      <c r="AN132" s="25"/>
      <c r="AO132" s="25"/>
      <c r="AP132" s="25"/>
      <c r="AQ132" s="25"/>
      <c r="AR132" s="3"/>
    </row>
    <row r="133" spans="1:44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5"/>
      <c r="P133" s="25"/>
      <c r="Q133" s="25"/>
      <c r="R133" s="25"/>
      <c r="S133" s="25"/>
      <c r="T133" s="25"/>
      <c r="U133" s="36"/>
      <c r="V133" s="39"/>
      <c r="W133" s="36"/>
      <c r="X133" s="36"/>
      <c r="Y133" s="25"/>
      <c r="Z133" s="25"/>
      <c r="AA133" s="25"/>
      <c r="AB133" s="25"/>
      <c r="AC133" s="25"/>
      <c r="AD133" s="25"/>
      <c r="AE133" s="25"/>
      <c r="AF133" s="25"/>
      <c r="AG133" s="25"/>
      <c r="AH133" s="58"/>
      <c r="AI133" s="36"/>
      <c r="AJ133" s="36"/>
      <c r="AK133" s="25"/>
      <c r="AL133" s="25"/>
      <c r="AM133" s="25"/>
      <c r="AN133" s="25"/>
      <c r="AO133" s="25"/>
      <c r="AP133" s="25"/>
      <c r="AQ133" s="25"/>
      <c r="AR133" s="3"/>
    </row>
    <row r="134" spans="1:44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5"/>
      <c r="P134" s="25"/>
      <c r="Q134" s="25"/>
      <c r="R134" s="25"/>
      <c r="S134" s="25"/>
      <c r="T134" s="25"/>
      <c r="U134" s="36"/>
      <c r="V134" s="39"/>
      <c r="W134" s="36"/>
      <c r="X134" s="36"/>
      <c r="Y134" s="25"/>
      <c r="Z134" s="25"/>
      <c r="AA134" s="25"/>
      <c r="AB134" s="25"/>
      <c r="AC134" s="25"/>
      <c r="AD134" s="25"/>
      <c r="AE134" s="25"/>
      <c r="AF134" s="25"/>
      <c r="AG134" s="25"/>
      <c r="AH134" s="58"/>
      <c r="AI134" s="36"/>
      <c r="AJ134" s="36"/>
      <c r="AK134" s="25"/>
      <c r="AL134" s="25"/>
      <c r="AM134" s="25"/>
      <c r="AN134" s="25"/>
      <c r="AO134" s="25"/>
      <c r="AP134" s="25"/>
      <c r="AQ134" s="25"/>
      <c r="AR134" s="3"/>
    </row>
    <row r="135" spans="1:44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5"/>
      <c r="P135" s="25"/>
      <c r="Q135" s="25"/>
      <c r="R135" s="25"/>
      <c r="S135" s="25"/>
      <c r="T135" s="25"/>
      <c r="U135" s="36"/>
      <c r="V135" s="39"/>
      <c r="W135" s="36"/>
      <c r="X135" s="36"/>
      <c r="Y135" s="25"/>
      <c r="Z135" s="25"/>
      <c r="AA135" s="25"/>
      <c r="AB135" s="25"/>
      <c r="AC135" s="25"/>
      <c r="AD135" s="25"/>
      <c r="AE135" s="25"/>
      <c r="AF135" s="25"/>
      <c r="AG135" s="25"/>
      <c r="AH135" s="58"/>
      <c r="AI135" s="36"/>
      <c r="AJ135" s="36"/>
      <c r="AK135" s="25"/>
      <c r="AL135" s="25"/>
      <c r="AM135" s="25"/>
      <c r="AN135" s="25"/>
      <c r="AO135" s="25"/>
      <c r="AP135" s="25"/>
      <c r="AQ135" s="25"/>
      <c r="AR135" s="3"/>
    </row>
    <row r="136" spans="1:44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5"/>
      <c r="P136" s="25"/>
      <c r="Q136" s="25"/>
      <c r="R136" s="25"/>
      <c r="S136" s="25"/>
      <c r="T136" s="25"/>
      <c r="U136" s="36"/>
      <c r="V136" s="39"/>
      <c r="W136" s="36"/>
      <c r="X136" s="36"/>
      <c r="Y136" s="25"/>
      <c r="Z136" s="25"/>
      <c r="AA136" s="25"/>
      <c r="AB136" s="25"/>
      <c r="AC136" s="25"/>
      <c r="AD136" s="25"/>
      <c r="AE136" s="25"/>
      <c r="AF136" s="25"/>
      <c r="AG136" s="25"/>
      <c r="AH136" s="58"/>
      <c r="AI136" s="36"/>
      <c r="AJ136" s="36"/>
      <c r="AK136" s="25"/>
      <c r="AL136" s="25"/>
      <c r="AM136" s="25"/>
      <c r="AN136" s="25"/>
      <c r="AO136" s="25"/>
      <c r="AP136" s="25"/>
      <c r="AQ136" s="25"/>
      <c r="AR136" s="3"/>
    </row>
    <row r="137" spans="1:44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5"/>
      <c r="P137" s="25"/>
      <c r="Q137" s="25"/>
      <c r="R137" s="25"/>
      <c r="S137" s="25"/>
      <c r="T137" s="25"/>
      <c r="U137" s="36"/>
      <c r="V137" s="39"/>
      <c r="W137" s="36"/>
      <c r="X137" s="36"/>
      <c r="Y137" s="25"/>
      <c r="Z137" s="25"/>
      <c r="AA137" s="25"/>
      <c r="AB137" s="25"/>
      <c r="AC137" s="25"/>
      <c r="AD137" s="25"/>
      <c r="AE137" s="25"/>
      <c r="AF137" s="25"/>
      <c r="AG137" s="25"/>
      <c r="AH137" s="58"/>
      <c r="AI137" s="36"/>
      <c r="AJ137" s="36"/>
      <c r="AK137" s="25"/>
      <c r="AL137" s="25"/>
      <c r="AM137" s="25"/>
      <c r="AN137" s="25"/>
      <c r="AO137" s="25"/>
      <c r="AP137" s="25"/>
      <c r="AQ137" s="25"/>
      <c r="AR137" s="3"/>
    </row>
    <row r="138" spans="1:44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5"/>
      <c r="P138" s="25"/>
      <c r="Q138" s="25"/>
      <c r="R138" s="25"/>
      <c r="S138" s="25"/>
      <c r="T138" s="25"/>
      <c r="U138" s="36"/>
      <c r="V138" s="39"/>
      <c r="W138" s="36"/>
      <c r="X138" s="36"/>
      <c r="Y138" s="25"/>
      <c r="Z138" s="25"/>
      <c r="AA138" s="25"/>
      <c r="AB138" s="25"/>
      <c r="AC138" s="25"/>
      <c r="AD138" s="25"/>
      <c r="AE138" s="25"/>
      <c r="AF138" s="25"/>
      <c r="AG138" s="25"/>
      <c r="AH138" s="58"/>
      <c r="AI138" s="36"/>
      <c r="AJ138" s="36"/>
      <c r="AK138" s="25"/>
      <c r="AL138" s="25"/>
      <c r="AM138" s="25"/>
      <c r="AN138" s="25"/>
      <c r="AO138" s="25"/>
      <c r="AP138" s="25"/>
      <c r="AQ138" s="25"/>
      <c r="AR138" s="3"/>
    </row>
    <row r="139" spans="1:44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5"/>
      <c r="P139" s="25"/>
      <c r="Q139" s="25"/>
      <c r="R139" s="25"/>
      <c r="S139" s="25"/>
      <c r="T139" s="25"/>
      <c r="U139" s="36"/>
      <c r="V139" s="39"/>
      <c r="W139" s="36"/>
      <c r="X139" s="36"/>
      <c r="Y139" s="25"/>
      <c r="Z139" s="25"/>
      <c r="AA139" s="25"/>
      <c r="AB139" s="25"/>
      <c r="AC139" s="25"/>
      <c r="AD139" s="25"/>
      <c r="AE139" s="25"/>
      <c r="AF139" s="25"/>
      <c r="AG139" s="25"/>
      <c r="AH139" s="58"/>
      <c r="AI139" s="36"/>
      <c r="AJ139" s="36"/>
      <c r="AK139" s="25"/>
      <c r="AL139" s="25"/>
      <c r="AM139" s="25"/>
      <c r="AN139" s="25"/>
      <c r="AO139" s="25"/>
      <c r="AP139" s="25"/>
      <c r="AQ139" s="25"/>
      <c r="AR139" s="3"/>
    </row>
    <row r="140" spans="1:44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5"/>
      <c r="P140" s="25"/>
      <c r="Q140" s="25"/>
      <c r="R140" s="25"/>
      <c r="S140" s="25"/>
      <c r="T140" s="25"/>
      <c r="U140" s="36"/>
      <c r="V140" s="39"/>
      <c r="W140" s="36"/>
      <c r="X140" s="36"/>
      <c r="Y140" s="25"/>
      <c r="Z140" s="25"/>
      <c r="AA140" s="25"/>
      <c r="AB140" s="25"/>
      <c r="AC140" s="25"/>
      <c r="AD140" s="25"/>
      <c r="AE140" s="25"/>
      <c r="AF140" s="25"/>
      <c r="AG140" s="25"/>
      <c r="AH140" s="58"/>
      <c r="AI140" s="36"/>
      <c r="AJ140" s="36"/>
      <c r="AK140" s="25"/>
      <c r="AL140" s="25"/>
      <c r="AM140" s="25"/>
      <c r="AN140" s="25"/>
      <c r="AO140" s="25"/>
      <c r="AP140" s="25"/>
      <c r="AQ140" s="25"/>
      <c r="AR140" s="3"/>
    </row>
    <row r="141" spans="1:44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5"/>
      <c r="P141" s="25"/>
      <c r="Q141" s="25"/>
      <c r="R141" s="25"/>
      <c r="S141" s="25"/>
      <c r="T141" s="25"/>
      <c r="U141" s="36"/>
      <c r="V141" s="39"/>
      <c r="W141" s="36"/>
      <c r="X141" s="36"/>
      <c r="Y141" s="25"/>
      <c r="Z141" s="25"/>
      <c r="AA141" s="25"/>
      <c r="AB141" s="25"/>
      <c r="AC141" s="25"/>
      <c r="AD141" s="25"/>
      <c r="AE141" s="25"/>
      <c r="AF141" s="25"/>
      <c r="AG141" s="25"/>
      <c r="AH141" s="58"/>
      <c r="AI141" s="36"/>
      <c r="AJ141" s="36"/>
      <c r="AK141" s="25"/>
      <c r="AL141" s="25"/>
      <c r="AM141" s="25"/>
      <c r="AN141" s="25"/>
      <c r="AO141" s="25"/>
      <c r="AP141" s="25"/>
      <c r="AQ141" s="25"/>
      <c r="AR141" s="3"/>
    </row>
    <row r="142" spans="1:44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5"/>
      <c r="P142" s="25"/>
      <c r="Q142" s="25"/>
      <c r="R142" s="25"/>
      <c r="S142" s="25"/>
      <c r="T142" s="25"/>
      <c r="U142" s="36"/>
      <c r="V142" s="39"/>
      <c r="W142" s="36"/>
      <c r="X142" s="36"/>
      <c r="Y142" s="25"/>
      <c r="Z142" s="25"/>
      <c r="AA142" s="25"/>
      <c r="AB142" s="25"/>
      <c r="AC142" s="25"/>
      <c r="AD142" s="25"/>
      <c r="AE142" s="25"/>
      <c r="AF142" s="25"/>
      <c r="AG142" s="25"/>
      <c r="AH142" s="58"/>
      <c r="AI142" s="36"/>
      <c r="AJ142" s="36"/>
      <c r="AK142" s="25"/>
      <c r="AL142" s="25"/>
      <c r="AM142" s="25"/>
      <c r="AN142" s="25"/>
      <c r="AO142" s="25"/>
      <c r="AP142" s="25"/>
      <c r="AQ142" s="25"/>
      <c r="AR142" s="3"/>
    </row>
    <row r="143" spans="1:44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5"/>
      <c r="P143" s="25"/>
      <c r="Q143" s="25"/>
      <c r="R143" s="25"/>
      <c r="S143" s="25"/>
      <c r="T143" s="25"/>
      <c r="U143" s="36"/>
      <c r="V143" s="39"/>
      <c r="W143" s="36"/>
      <c r="X143" s="36"/>
      <c r="Y143" s="25"/>
      <c r="Z143" s="25"/>
      <c r="AA143" s="25"/>
      <c r="AB143" s="25"/>
      <c r="AC143" s="25"/>
      <c r="AD143" s="25"/>
      <c r="AE143" s="25"/>
      <c r="AF143" s="25"/>
      <c r="AG143" s="25"/>
      <c r="AH143" s="58"/>
      <c r="AI143" s="36"/>
      <c r="AJ143" s="36"/>
      <c r="AK143" s="25"/>
      <c r="AL143" s="25"/>
      <c r="AM143" s="25"/>
      <c r="AN143" s="25"/>
      <c r="AO143" s="25"/>
      <c r="AP143" s="25"/>
      <c r="AQ143" s="25"/>
      <c r="AR143" s="3"/>
    </row>
    <row r="144" spans="1:44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5"/>
      <c r="P144" s="25"/>
      <c r="Q144" s="25"/>
      <c r="R144" s="25"/>
      <c r="S144" s="25"/>
      <c r="T144" s="25"/>
      <c r="U144" s="36"/>
      <c r="V144" s="39"/>
      <c r="W144" s="36"/>
      <c r="X144" s="36"/>
      <c r="Y144" s="25"/>
      <c r="Z144" s="25"/>
      <c r="AA144" s="25"/>
      <c r="AB144" s="25"/>
      <c r="AC144" s="25"/>
      <c r="AD144" s="25"/>
      <c r="AE144" s="25"/>
      <c r="AF144" s="25"/>
      <c r="AG144" s="25"/>
      <c r="AH144" s="58"/>
      <c r="AI144" s="36"/>
      <c r="AJ144" s="36"/>
      <c r="AK144" s="25"/>
      <c r="AL144" s="25"/>
      <c r="AM144" s="25"/>
      <c r="AN144" s="25"/>
      <c r="AO144" s="25"/>
      <c r="AP144" s="25"/>
      <c r="AQ144" s="25"/>
      <c r="AR144" s="3"/>
    </row>
    <row r="145" spans="1:44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5"/>
      <c r="P145" s="25"/>
      <c r="Q145" s="25"/>
      <c r="R145" s="25"/>
      <c r="S145" s="25"/>
      <c r="T145" s="25"/>
      <c r="U145" s="36"/>
      <c r="V145" s="39"/>
      <c r="W145" s="36"/>
      <c r="X145" s="36"/>
      <c r="Y145" s="25"/>
      <c r="Z145" s="25"/>
      <c r="AA145" s="25"/>
      <c r="AB145" s="25"/>
      <c r="AC145" s="25"/>
      <c r="AD145" s="25"/>
      <c r="AE145" s="25"/>
      <c r="AF145" s="25"/>
      <c r="AG145" s="25"/>
      <c r="AH145" s="58"/>
      <c r="AI145" s="36"/>
      <c r="AJ145" s="36"/>
      <c r="AK145" s="25"/>
      <c r="AL145" s="25"/>
      <c r="AM145" s="25"/>
      <c r="AN145" s="25"/>
      <c r="AO145" s="25"/>
      <c r="AP145" s="25"/>
      <c r="AQ145" s="25"/>
      <c r="AR145" s="3"/>
    </row>
    <row r="146" spans="1:44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5"/>
      <c r="P146" s="25"/>
      <c r="Q146" s="25"/>
      <c r="R146" s="25"/>
      <c r="S146" s="25"/>
      <c r="T146" s="25"/>
      <c r="U146" s="36"/>
      <c r="V146" s="39"/>
      <c r="W146" s="36"/>
      <c r="X146" s="36"/>
      <c r="Y146" s="25"/>
      <c r="Z146" s="25"/>
      <c r="AA146" s="25"/>
      <c r="AB146" s="25"/>
      <c r="AC146" s="25"/>
      <c r="AD146" s="25"/>
      <c r="AE146" s="25"/>
      <c r="AF146" s="25"/>
      <c r="AG146" s="25"/>
      <c r="AH146" s="58"/>
      <c r="AI146" s="36"/>
      <c r="AJ146" s="36"/>
      <c r="AK146" s="25"/>
      <c r="AL146" s="25"/>
      <c r="AM146" s="25"/>
      <c r="AN146" s="25"/>
      <c r="AO146" s="25"/>
      <c r="AP146" s="25"/>
      <c r="AQ146" s="25"/>
      <c r="AR146" s="3"/>
    </row>
    <row r="147" spans="1:44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5"/>
      <c r="P147" s="25"/>
      <c r="Q147" s="25"/>
      <c r="R147" s="25"/>
      <c r="S147" s="25"/>
      <c r="T147" s="25"/>
      <c r="U147" s="36"/>
      <c r="V147" s="39"/>
      <c r="W147" s="36"/>
      <c r="X147" s="36"/>
      <c r="Y147" s="25"/>
      <c r="Z147" s="25"/>
      <c r="AA147" s="25"/>
      <c r="AB147" s="25"/>
      <c r="AC147" s="25"/>
      <c r="AD147" s="25"/>
      <c r="AE147" s="25"/>
      <c r="AF147" s="25"/>
      <c r="AG147" s="25"/>
      <c r="AH147" s="58"/>
      <c r="AI147" s="36"/>
      <c r="AJ147" s="36"/>
      <c r="AK147" s="25"/>
      <c r="AL147" s="25"/>
      <c r="AM147" s="25"/>
      <c r="AN147" s="25"/>
      <c r="AO147" s="25"/>
      <c r="AP147" s="25"/>
      <c r="AQ147" s="25"/>
      <c r="AR147" s="3"/>
    </row>
    <row r="148" spans="1:44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5"/>
      <c r="P148" s="25"/>
      <c r="Q148" s="25"/>
      <c r="R148" s="25"/>
      <c r="S148" s="25"/>
      <c r="T148" s="25"/>
      <c r="U148" s="36"/>
      <c r="V148" s="39"/>
      <c r="W148" s="36"/>
      <c r="X148" s="36"/>
      <c r="Y148" s="25"/>
      <c r="Z148" s="25"/>
      <c r="AA148" s="25"/>
      <c r="AB148" s="25"/>
      <c r="AC148" s="25"/>
      <c r="AD148" s="25"/>
      <c r="AE148" s="25"/>
      <c r="AF148" s="25"/>
      <c r="AG148" s="25"/>
      <c r="AH148" s="58"/>
      <c r="AI148" s="36"/>
      <c r="AJ148" s="36"/>
      <c r="AK148" s="25"/>
      <c r="AL148" s="25"/>
      <c r="AM148" s="25"/>
      <c r="AN148" s="25"/>
      <c r="AO148" s="25"/>
      <c r="AP148" s="25"/>
      <c r="AQ148" s="25"/>
      <c r="AR148" s="3"/>
    </row>
    <row r="149" spans="1:44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5"/>
      <c r="P149" s="25"/>
      <c r="Q149" s="25"/>
      <c r="R149" s="25"/>
      <c r="S149" s="25"/>
      <c r="T149" s="25"/>
      <c r="U149" s="36"/>
      <c r="V149" s="39"/>
      <c r="W149" s="36"/>
      <c r="X149" s="36"/>
      <c r="Y149" s="25"/>
      <c r="Z149" s="25"/>
      <c r="AA149" s="25"/>
      <c r="AB149" s="25"/>
      <c r="AC149" s="25"/>
      <c r="AD149" s="25"/>
      <c r="AE149" s="25"/>
      <c r="AF149" s="25"/>
      <c r="AG149" s="25"/>
      <c r="AH149" s="58"/>
      <c r="AI149" s="36"/>
      <c r="AJ149" s="36"/>
      <c r="AK149" s="25"/>
      <c r="AL149" s="25"/>
      <c r="AM149" s="25"/>
      <c r="AN149" s="25"/>
      <c r="AO149" s="25"/>
      <c r="AP149" s="25"/>
      <c r="AQ149" s="25"/>
      <c r="AR149" s="3"/>
    </row>
    <row r="150" spans="1:44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5"/>
      <c r="P150" s="25"/>
      <c r="Q150" s="25"/>
      <c r="R150" s="25"/>
      <c r="S150" s="25"/>
      <c r="T150" s="25"/>
      <c r="U150" s="36"/>
      <c r="V150" s="39"/>
      <c r="W150" s="36"/>
      <c r="X150" s="36"/>
      <c r="Y150" s="25"/>
      <c r="Z150" s="25"/>
      <c r="AA150" s="25"/>
      <c r="AB150" s="25"/>
      <c r="AC150" s="25"/>
      <c r="AD150" s="25"/>
      <c r="AE150" s="25"/>
      <c r="AF150" s="25"/>
      <c r="AG150" s="25"/>
      <c r="AH150" s="58"/>
      <c r="AI150" s="36"/>
      <c r="AJ150" s="36"/>
      <c r="AK150" s="25"/>
      <c r="AL150" s="25"/>
      <c r="AM150" s="25"/>
      <c r="AN150" s="25"/>
      <c r="AO150" s="25"/>
      <c r="AP150" s="25"/>
      <c r="AQ150" s="25"/>
      <c r="AR150" s="3"/>
    </row>
    <row r="151" spans="1:44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5"/>
      <c r="P151" s="25"/>
      <c r="Q151" s="25"/>
      <c r="R151" s="25"/>
      <c r="S151" s="25"/>
      <c r="T151" s="25"/>
      <c r="U151" s="36"/>
      <c r="V151" s="39"/>
      <c r="W151" s="36"/>
      <c r="X151" s="36"/>
      <c r="Y151" s="25"/>
      <c r="Z151" s="25"/>
      <c r="AA151" s="25"/>
      <c r="AB151" s="25"/>
      <c r="AC151" s="25"/>
      <c r="AD151" s="25"/>
      <c r="AE151" s="25"/>
      <c r="AF151" s="25"/>
      <c r="AG151" s="25"/>
      <c r="AH151" s="58"/>
      <c r="AI151" s="36"/>
      <c r="AJ151" s="36"/>
      <c r="AK151" s="25"/>
      <c r="AL151" s="25"/>
      <c r="AM151" s="25"/>
      <c r="AN151" s="25"/>
      <c r="AO151" s="25"/>
      <c r="AP151" s="25"/>
      <c r="AQ151" s="25"/>
      <c r="AR151" s="3"/>
    </row>
    <row r="152" spans="1:44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5"/>
      <c r="P152" s="25"/>
      <c r="Q152" s="25"/>
      <c r="R152" s="25"/>
      <c r="S152" s="25"/>
      <c r="T152" s="25"/>
      <c r="U152" s="36"/>
      <c r="V152" s="39"/>
      <c r="W152" s="36"/>
      <c r="X152" s="36"/>
      <c r="Y152" s="25"/>
      <c r="Z152" s="25"/>
      <c r="AA152" s="25"/>
      <c r="AB152" s="25"/>
      <c r="AC152" s="25"/>
      <c r="AD152" s="25"/>
      <c r="AE152" s="25"/>
      <c r="AF152" s="25"/>
      <c r="AG152" s="25"/>
      <c r="AH152" s="58"/>
      <c r="AI152" s="36"/>
      <c r="AJ152" s="36"/>
      <c r="AK152" s="25"/>
      <c r="AL152" s="25"/>
      <c r="AM152" s="25"/>
      <c r="AN152" s="25"/>
      <c r="AO152" s="25"/>
      <c r="AP152" s="25"/>
      <c r="AQ152" s="25"/>
      <c r="AR152" s="3"/>
    </row>
    <row r="153" spans="1:44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5"/>
      <c r="P153" s="25"/>
      <c r="Q153" s="25"/>
      <c r="R153" s="25"/>
      <c r="S153" s="25"/>
      <c r="T153" s="25"/>
      <c r="U153" s="36"/>
      <c r="V153" s="39"/>
      <c r="W153" s="36"/>
      <c r="X153" s="36"/>
      <c r="Y153" s="25"/>
      <c r="Z153" s="25"/>
      <c r="AA153" s="25"/>
      <c r="AB153" s="25"/>
      <c r="AC153" s="25"/>
      <c r="AD153" s="25"/>
      <c r="AE153" s="25"/>
      <c r="AF153" s="25"/>
      <c r="AG153" s="25"/>
      <c r="AH153" s="58"/>
      <c r="AI153" s="36"/>
      <c r="AJ153" s="36"/>
      <c r="AK153" s="25"/>
      <c r="AL153" s="25"/>
      <c r="AM153" s="25"/>
      <c r="AN153" s="25"/>
      <c r="AO153" s="25"/>
      <c r="AP153" s="25"/>
      <c r="AQ153" s="25"/>
      <c r="AR153" s="3"/>
    </row>
    <row r="154" spans="1:44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5"/>
      <c r="P154" s="25"/>
      <c r="Q154" s="25"/>
      <c r="R154" s="25"/>
      <c r="S154" s="25"/>
      <c r="T154" s="25"/>
      <c r="U154" s="36"/>
      <c r="V154" s="39"/>
      <c r="W154" s="36"/>
      <c r="X154" s="36"/>
      <c r="Y154" s="25"/>
      <c r="Z154" s="25"/>
      <c r="AA154" s="25"/>
      <c r="AB154" s="25"/>
      <c r="AC154" s="25"/>
      <c r="AD154" s="25"/>
      <c r="AE154" s="25"/>
      <c r="AF154" s="25"/>
      <c r="AG154" s="25"/>
      <c r="AH154" s="58"/>
      <c r="AI154" s="36"/>
      <c r="AJ154" s="36"/>
      <c r="AK154" s="25"/>
      <c r="AL154" s="25"/>
      <c r="AM154" s="25"/>
      <c r="AN154" s="25"/>
      <c r="AO154" s="25"/>
      <c r="AP154" s="25"/>
      <c r="AQ154" s="25"/>
      <c r="AR154" s="3"/>
    </row>
    <row r="155" spans="1:44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5"/>
      <c r="P155" s="25"/>
      <c r="Q155" s="25"/>
      <c r="R155" s="25"/>
      <c r="S155" s="25"/>
      <c r="T155" s="25"/>
      <c r="U155" s="36"/>
      <c r="V155" s="39"/>
      <c r="W155" s="36"/>
      <c r="X155" s="36"/>
      <c r="Y155" s="25"/>
      <c r="Z155" s="25"/>
      <c r="AA155" s="25"/>
      <c r="AB155" s="25"/>
      <c r="AC155" s="25"/>
      <c r="AD155" s="25"/>
      <c r="AE155" s="25"/>
      <c r="AF155" s="25"/>
      <c r="AG155" s="25"/>
      <c r="AH155" s="58"/>
      <c r="AI155" s="36"/>
      <c r="AJ155" s="36"/>
      <c r="AK155" s="25"/>
      <c r="AL155" s="25"/>
      <c r="AM155" s="25"/>
      <c r="AN155" s="25"/>
      <c r="AO155" s="25"/>
      <c r="AP155" s="25"/>
      <c r="AQ155" s="25"/>
      <c r="AR155" s="3"/>
    </row>
    <row r="156" spans="1:44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5"/>
      <c r="P156" s="25"/>
      <c r="Q156" s="25"/>
      <c r="R156" s="25"/>
      <c r="S156" s="25"/>
      <c r="T156" s="25"/>
      <c r="U156" s="36"/>
      <c r="V156" s="39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58"/>
      <c r="AI156" s="36"/>
      <c r="AJ156" s="36"/>
      <c r="AK156" s="25"/>
      <c r="AL156" s="25"/>
      <c r="AM156" s="25"/>
      <c r="AN156" s="25"/>
      <c r="AO156" s="25"/>
      <c r="AP156" s="25"/>
      <c r="AQ156" s="25"/>
      <c r="AR156" s="3"/>
    </row>
    <row r="157" spans="1:44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5"/>
      <c r="P157" s="25"/>
      <c r="Q157" s="25"/>
      <c r="R157" s="25"/>
      <c r="S157" s="25"/>
      <c r="T157" s="25"/>
      <c r="U157" s="36"/>
      <c r="V157" s="39"/>
      <c r="W157" s="36"/>
      <c r="X157" s="36"/>
      <c r="Y157" s="25"/>
      <c r="Z157" s="25"/>
      <c r="AA157" s="25"/>
      <c r="AB157" s="25"/>
      <c r="AC157" s="25"/>
      <c r="AD157" s="25"/>
      <c r="AE157" s="25"/>
      <c r="AF157" s="25"/>
      <c r="AG157" s="25"/>
      <c r="AH157" s="58"/>
      <c r="AI157" s="36"/>
      <c r="AJ157" s="36"/>
      <c r="AK157" s="25"/>
      <c r="AL157" s="25"/>
      <c r="AM157" s="25"/>
      <c r="AN157" s="25"/>
      <c r="AO157" s="25"/>
      <c r="AP157" s="25"/>
      <c r="AQ157" s="25"/>
      <c r="AR157" s="3"/>
    </row>
    <row r="158" spans="1:44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9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8"/>
      <c r="AI158" s="36"/>
      <c r="AJ158" s="36"/>
      <c r="AK158" s="25"/>
      <c r="AL158" s="25"/>
      <c r="AM158" s="25"/>
      <c r="AN158" s="25"/>
      <c r="AO158" s="25"/>
      <c r="AP158" s="25"/>
      <c r="AQ158" s="25"/>
      <c r="AR158" s="3"/>
    </row>
    <row r="159" spans="1:44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9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8"/>
      <c r="AI159" s="36"/>
      <c r="AJ159" s="36"/>
      <c r="AK159" s="25"/>
      <c r="AL159" s="25"/>
      <c r="AM159" s="25"/>
      <c r="AN159" s="25"/>
      <c r="AO159" s="25"/>
      <c r="AP159" s="25"/>
      <c r="AQ159" s="25"/>
      <c r="AR159" s="3"/>
    </row>
    <row r="160" spans="1:44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9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8"/>
      <c r="AI160" s="36"/>
      <c r="AJ160" s="36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9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8"/>
      <c r="AI161" s="36"/>
      <c r="AJ161" s="36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9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8"/>
      <c r="AI162" s="36"/>
      <c r="AJ162" s="36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9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8"/>
      <c r="AI163" s="36"/>
      <c r="AJ163" s="36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9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8"/>
      <c r="AI164" s="36"/>
      <c r="AJ164" s="36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9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6"/>
      <c r="AJ165" s="36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9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9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9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9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9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9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9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9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9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9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9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9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9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9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9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9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5"/>
      <c r="P196" s="25"/>
      <c r="Q196" s="25"/>
      <c r="R196" s="25"/>
      <c r="S196" s="25"/>
      <c r="T196" s="25"/>
      <c r="U196" s="36"/>
      <c r="V196" s="39"/>
      <c r="W196" s="36"/>
      <c r="X196" s="36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6"/>
      <c r="AJ196" s="36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5"/>
      <c r="P197" s="25"/>
      <c r="Q197" s="25"/>
      <c r="R197" s="25"/>
      <c r="S197" s="25"/>
      <c r="T197" s="25"/>
      <c r="U197" s="36"/>
      <c r="V197" s="39"/>
      <c r="W197" s="36"/>
      <c r="X197" s="36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6"/>
      <c r="AJ197" s="36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5"/>
      <c r="P198" s="25"/>
      <c r="Q198" s="25"/>
      <c r="R198" s="25"/>
      <c r="S198" s="25"/>
      <c r="T198" s="25"/>
      <c r="U198" s="36"/>
      <c r="V198" s="39"/>
      <c r="W198" s="36"/>
      <c r="X198" s="36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6"/>
      <c r="AJ198" s="36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5"/>
      <c r="P199" s="25"/>
      <c r="Q199" s="25"/>
      <c r="R199" s="25"/>
      <c r="S199" s="25"/>
      <c r="T199" s="25"/>
      <c r="U199" s="36"/>
      <c r="V199" s="39"/>
      <c r="W199" s="36"/>
      <c r="X199" s="36"/>
      <c r="Y199" s="25"/>
      <c r="Z199" s="25"/>
      <c r="AA199" s="25"/>
      <c r="AB199" s="25"/>
      <c r="AC199" s="25"/>
      <c r="AD199" s="25"/>
      <c r="AE199" s="25"/>
      <c r="AF199" s="25"/>
      <c r="AG199" s="25"/>
      <c r="AH199" s="58"/>
      <c r="AI199" s="36"/>
      <c r="AJ199" s="36"/>
      <c r="AK199" s="25"/>
      <c r="AL199" s="25"/>
      <c r="AM199" s="25"/>
      <c r="AN199" s="25"/>
      <c r="AO199" s="25"/>
      <c r="AP199" s="25"/>
      <c r="AQ199" s="25"/>
      <c r="AR199" s="3"/>
    </row>
    <row r="200" spans="1:44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25"/>
      <c r="P200" s="25"/>
      <c r="Q200" s="25"/>
      <c r="R200" s="25"/>
      <c r="S200" s="25"/>
      <c r="T200" s="25"/>
      <c r="U200" s="36"/>
      <c r="V200" s="39"/>
      <c r="W200" s="36"/>
      <c r="X200" s="36"/>
      <c r="Y200" s="25"/>
      <c r="Z200" s="25"/>
      <c r="AA200" s="25"/>
      <c r="AB200" s="25"/>
      <c r="AC200" s="25"/>
      <c r="AD200" s="25"/>
      <c r="AE200" s="25"/>
      <c r="AF200" s="25"/>
      <c r="AG200" s="25"/>
      <c r="AH200" s="58"/>
      <c r="AI200" s="36"/>
      <c r="AJ200" s="36"/>
      <c r="AK200" s="25"/>
      <c r="AL200" s="25"/>
      <c r="AM200" s="25"/>
      <c r="AN200" s="25"/>
      <c r="AO200" s="25"/>
      <c r="AP200" s="25"/>
      <c r="AQ200" s="25"/>
      <c r="AR200" s="3"/>
    </row>
    <row r="201" spans="1:44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25"/>
      <c r="P201" s="25"/>
      <c r="Q201" s="25"/>
      <c r="R201" s="25"/>
      <c r="S201" s="25"/>
      <c r="T201" s="25"/>
      <c r="U201" s="36"/>
      <c r="V201" s="39"/>
      <c r="W201" s="36"/>
      <c r="X201" s="36"/>
      <c r="Y201" s="25"/>
      <c r="Z201" s="25"/>
      <c r="AA201" s="25"/>
      <c r="AB201" s="25"/>
      <c r="AC201" s="25"/>
      <c r="AD201" s="25"/>
      <c r="AE201" s="25"/>
      <c r="AF201" s="25"/>
      <c r="AG201" s="25"/>
      <c r="AH201" s="58"/>
      <c r="AI201" s="36"/>
      <c r="AJ201" s="36"/>
      <c r="AK201" s="25"/>
      <c r="AL201" s="25"/>
      <c r="AM201" s="25"/>
      <c r="AN201" s="25"/>
      <c r="AO201" s="25"/>
      <c r="AP201" s="25"/>
      <c r="AQ201" s="25"/>
      <c r="AR201" s="3"/>
    </row>
    <row r="202" spans="1:44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25"/>
      <c r="P202" s="25"/>
      <c r="Q202" s="25"/>
      <c r="R202" s="25"/>
      <c r="S202" s="25"/>
      <c r="T202" s="25"/>
      <c r="U202" s="36"/>
      <c r="V202" s="39"/>
      <c r="W202" s="36"/>
      <c r="X202" s="36"/>
      <c r="Y202" s="25"/>
      <c r="Z202" s="25"/>
      <c r="AA202" s="25"/>
      <c r="AB202" s="25"/>
      <c r="AC202" s="25"/>
      <c r="AD202" s="25"/>
      <c r="AE202" s="25"/>
      <c r="AF202" s="25"/>
      <c r="AG202" s="25"/>
      <c r="AH202" s="58"/>
      <c r="AI202" s="36"/>
      <c r="AJ202" s="36"/>
      <c r="AK202" s="25"/>
      <c r="AL202" s="25"/>
      <c r="AM202" s="25"/>
      <c r="AN202" s="25"/>
      <c r="AO202" s="25"/>
      <c r="AP202" s="25"/>
      <c r="AQ202" s="25"/>
      <c r="AR202" s="3"/>
    </row>
    <row r="203" spans="1:44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25"/>
      <c r="P203" s="25"/>
      <c r="Q203" s="25"/>
      <c r="R203" s="25"/>
      <c r="S203" s="25"/>
      <c r="T203" s="25"/>
      <c r="U203" s="36"/>
      <c r="V203" s="39"/>
      <c r="W203" s="36"/>
      <c r="X203" s="36"/>
      <c r="Y203" s="25"/>
      <c r="Z203" s="25"/>
      <c r="AA203" s="25"/>
      <c r="AB203" s="25"/>
      <c r="AC203" s="25"/>
      <c r="AD203" s="25"/>
      <c r="AE203" s="25"/>
      <c r="AF203" s="25"/>
      <c r="AG203" s="25"/>
      <c r="AH203" s="58"/>
      <c r="AI203" s="36"/>
      <c r="AJ203" s="36"/>
      <c r="AK203" s="25"/>
      <c r="AL203" s="25"/>
      <c r="AM203" s="25"/>
      <c r="AN203" s="25"/>
      <c r="AO203" s="25"/>
      <c r="AP203" s="25"/>
      <c r="AQ203" s="25"/>
      <c r="AR203" s="3"/>
    </row>
    <row r="204" spans="1:44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25"/>
      <c r="P204" s="25"/>
      <c r="Q204" s="25"/>
      <c r="R204" s="25"/>
      <c r="S204" s="25"/>
      <c r="T204" s="25"/>
      <c r="U204" s="36"/>
      <c r="V204" s="39"/>
      <c r="W204" s="36"/>
      <c r="X204" s="36"/>
      <c r="Y204" s="25"/>
      <c r="Z204" s="25"/>
      <c r="AA204" s="25"/>
      <c r="AB204" s="25"/>
      <c r="AC204" s="25"/>
      <c r="AD204" s="25"/>
      <c r="AE204" s="25"/>
      <c r="AF204" s="25"/>
      <c r="AG204" s="25"/>
      <c r="AH204" s="58"/>
      <c r="AI204" s="36"/>
      <c r="AJ204" s="36"/>
      <c r="AK204" s="25"/>
      <c r="AL204" s="25"/>
      <c r="AM204" s="25"/>
      <c r="AN204" s="25"/>
      <c r="AO204" s="25"/>
      <c r="AP204" s="25"/>
      <c r="AQ204" s="25"/>
      <c r="AR204" s="3"/>
    </row>
    <row r="205" spans="1:44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25"/>
      <c r="P205" s="25"/>
      <c r="Q205" s="25"/>
      <c r="R205" s="25"/>
      <c r="S205" s="25"/>
      <c r="T205" s="25"/>
      <c r="U205" s="36"/>
      <c r="V205" s="39"/>
      <c r="W205" s="36"/>
      <c r="X205" s="36"/>
      <c r="Y205" s="25"/>
      <c r="Z205" s="25"/>
      <c r="AA205" s="25"/>
      <c r="AB205" s="25"/>
      <c r="AC205" s="25"/>
      <c r="AD205" s="25"/>
      <c r="AE205" s="25"/>
      <c r="AF205" s="25"/>
      <c r="AG205" s="25"/>
      <c r="AH205" s="58"/>
      <c r="AI205" s="36"/>
      <c r="AJ205" s="36"/>
      <c r="AK205" s="25"/>
      <c r="AL205" s="25"/>
      <c r="AM205" s="25"/>
      <c r="AN205" s="25"/>
      <c r="AO205" s="25"/>
      <c r="AP205" s="25"/>
      <c r="AQ205" s="25"/>
      <c r="AR205" s="3"/>
    </row>
    <row r="206" spans="1:44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25"/>
      <c r="P206" s="25"/>
      <c r="Q206" s="25"/>
      <c r="R206" s="25"/>
      <c r="S206" s="25"/>
      <c r="T206" s="25"/>
      <c r="U206" s="36"/>
      <c r="V206" s="39"/>
      <c r="W206" s="36"/>
      <c r="X206" s="36"/>
      <c r="Y206" s="25"/>
      <c r="Z206" s="25"/>
      <c r="AA206" s="25"/>
      <c r="AB206" s="25"/>
      <c r="AC206" s="25"/>
      <c r="AD206" s="25"/>
      <c r="AE206" s="25"/>
      <c r="AF206" s="25"/>
      <c r="AG206" s="25"/>
      <c r="AH206" s="58"/>
      <c r="AI206" s="36"/>
      <c r="AJ206" s="36"/>
      <c r="AK206" s="25"/>
      <c r="AL206" s="25"/>
      <c r="AM206" s="25"/>
      <c r="AN206" s="25"/>
      <c r="AO206" s="25"/>
      <c r="AP206" s="25"/>
      <c r="AQ206" s="25"/>
      <c r="AR206" s="3"/>
    </row>
    <row r="207" spans="1:44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25"/>
      <c r="P207" s="25"/>
      <c r="Q207" s="25"/>
      <c r="R207" s="25"/>
      <c r="S207" s="25"/>
      <c r="T207" s="25"/>
      <c r="U207" s="36"/>
      <c r="V207" s="39"/>
      <c r="W207" s="36"/>
      <c r="X207" s="36"/>
      <c r="Y207" s="25"/>
      <c r="Z207" s="25"/>
      <c r="AA207" s="25"/>
      <c r="AB207" s="25"/>
      <c r="AC207" s="25"/>
      <c r="AD207" s="25"/>
      <c r="AE207" s="25"/>
      <c r="AF207" s="25"/>
      <c r="AG207" s="25"/>
      <c r="AH207" s="58"/>
      <c r="AI207" s="36"/>
      <c r="AJ207" s="36"/>
      <c r="AK207" s="25"/>
      <c r="AL207" s="25"/>
      <c r="AM207" s="25"/>
      <c r="AN207" s="25"/>
      <c r="AO207" s="25"/>
      <c r="AP207" s="25"/>
      <c r="AQ207" s="25"/>
      <c r="AR207" s="3"/>
    </row>
    <row r="208" spans="1:44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25"/>
      <c r="P208" s="25"/>
      <c r="Q208" s="25"/>
      <c r="R208" s="25"/>
      <c r="S208" s="25"/>
      <c r="T208" s="25"/>
      <c r="U208" s="36"/>
      <c r="V208" s="39"/>
      <c r="W208" s="36"/>
      <c r="X208" s="36"/>
      <c r="Y208" s="25"/>
      <c r="Z208" s="25"/>
      <c r="AA208" s="25"/>
      <c r="AB208" s="25"/>
      <c r="AC208" s="25"/>
      <c r="AD208" s="25"/>
      <c r="AE208" s="25"/>
      <c r="AF208" s="25"/>
      <c r="AG208" s="25"/>
      <c r="AH208" s="58"/>
      <c r="AI208" s="36"/>
      <c r="AJ208" s="36"/>
      <c r="AK208" s="25"/>
      <c r="AL208" s="25"/>
      <c r="AM208" s="25"/>
      <c r="AN208" s="25"/>
      <c r="AO208" s="25"/>
      <c r="AP208" s="25"/>
      <c r="AQ208" s="25"/>
      <c r="AR208" s="3"/>
    </row>
    <row r="209" spans="1:44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25"/>
      <c r="P209" s="25"/>
      <c r="Q209" s="25"/>
      <c r="R209" s="25"/>
      <c r="S209" s="25"/>
      <c r="T209" s="25"/>
      <c r="U209" s="36"/>
      <c r="V209" s="39"/>
      <c r="W209" s="36"/>
      <c r="X209" s="36"/>
      <c r="Y209" s="25"/>
      <c r="Z209" s="25"/>
      <c r="AA209" s="25"/>
      <c r="AB209" s="25"/>
      <c r="AC209" s="25"/>
      <c r="AD209" s="25"/>
      <c r="AE209" s="25"/>
      <c r="AF209" s="25"/>
      <c r="AG209" s="25"/>
      <c r="AH209" s="58"/>
      <c r="AI209" s="36"/>
      <c r="AJ209" s="36"/>
      <c r="AK209" s="25"/>
      <c r="AL209" s="25"/>
      <c r="AM209" s="25"/>
      <c r="AN209" s="25"/>
      <c r="AO209" s="25"/>
      <c r="AP209" s="25"/>
      <c r="AQ209" s="25"/>
      <c r="AR209" s="3"/>
    </row>
    <row r="210" spans="1:44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25"/>
      <c r="P210" s="25"/>
      <c r="Q210" s="25"/>
      <c r="R210" s="25"/>
      <c r="S210" s="25"/>
      <c r="T210" s="25"/>
      <c r="U210" s="36"/>
      <c r="V210" s="39"/>
      <c r="W210" s="36"/>
      <c r="X210" s="36"/>
      <c r="Y210" s="25"/>
      <c r="Z210" s="25"/>
      <c r="AA210" s="25"/>
      <c r="AB210" s="25"/>
      <c r="AC210" s="25"/>
      <c r="AD210" s="25"/>
      <c r="AE210" s="25"/>
      <c r="AF210" s="25"/>
      <c r="AG210" s="25"/>
      <c r="AH210" s="58"/>
      <c r="AI210" s="36"/>
      <c r="AJ210" s="36"/>
      <c r="AK210" s="25"/>
      <c r="AL210" s="25"/>
      <c r="AM210" s="25"/>
      <c r="AN210" s="25"/>
      <c r="AO210" s="25"/>
      <c r="AP210" s="25"/>
      <c r="AQ210" s="25"/>
      <c r="AR210" s="3"/>
    </row>
    <row r="211" spans="1:44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25"/>
      <c r="P211" s="25"/>
      <c r="Q211" s="25"/>
      <c r="R211" s="25"/>
      <c r="S211" s="25"/>
      <c r="T211" s="25"/>
      <c r="U211" s="36"/>
      <c r="V211" s="39"/>
      <c r="W211" s="36"/>
      <c r="X211" s="36"/>
      <c r="Y211" s="25"/>
      <c r="Z211" s="25"/>
      <c r="AA211" s="25"/>
      <c r="AB211" s="25"/>
      <c r="AC211" s="25"/>
      <c r="AD211" s="25"/>
      <c r="AE211" s="25"/>
      <c r="AF211" s="25"/>
      <c r="AG211" s="25"/>
      <c r="AH211" s="58"/>
      <c r="AI211" s="36"/>
      <c r="AJ211" s="36"/>
      <c r="AK211" s="25"/>
      <c r="AL211" s="25"/>
      <c r="AM211" s="25"/>
      <c r="AN211" s="25"/>
      <c r="AO211" s="25"/>
      <c r="AP211" s="25"/>
      <c r="AQ211" s="25"/>
      <c r="AR211" s="3"/>
    </row>
    <row r="212" spans="1:44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25"/>
      <c r="P212" s="25"/>
      <c r="Q212" s="25"/>
      <c r="R212" s="25"/>
      <c r="S212" s="25"/>
      <c r="T212" s="25"/>
      <c r="U212" s="36"/>
      <c r="V212" s="39"/>
      <c r="W212" s="36"/>
      <c r="X212" s="36"/>
      <c r="Y212" s="25"/>
      <c r="Z212" s="25"/>
      <c r="AA212" s="25"/>
      <c r="AB212" s="25"/>
      <c r="AC212" s="25"/>
      <c r="AD212" s="25"/>
      <c r="AE212" s="25"/>
      <c r="AF212" s="25"/>
      <c r="AG212" s="25"/>
      <c r="AH212" s="58"/>
      <c r="AI212" s="36"/>
      <c r="AJ212" s="36"/>
      <c r="AK212" s="25"/>
      <c r="AL212" s="25"/>
      <c r="AM212" s="25"/>
      <c r="AN212" s="25"/>
      <c r="AO212" s="25"/>
      <c r="AP212" s="25"/>
      <c r="AQ212" s="25"/>
      <c r="AR212" s="3"/>
    </row>
    <row r="213" spans="1:44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25"/>
      <c r="P213" s="25"/>
      <c r="Q213" s="25"/>
      <c r="R213" s="25"/>
      <c r="S213" s="25"/>
      <c r="T213" s="25"/>
      <c r="U213" s="36"/>
      <c r="V213" s="39"/>
      <c r="W213" s="36"/>
      <c r="X213" s="36"/>
      <c r="Y213" s="25"/>
      <c r="Z213" s="25"/>
      <c r="AA213" s="25"/>
      <c r="AB213" s="25"/>
      <c r="AC213" s="25"/>
      <c r="AD213" s="25"/>
      <c r="AE213" s="25"/>
      <c r="AF213" s="25"/>
      <c r="AG213" s="25"/>
      <c r="AH213" s="58"/>
      <c r="AI213" s="36"/>
      <c r="AJ213" s="36"/>
      <c r="AK213" s="25"/>
      <c r="AL213" s="25"/>
      <c r="AM213" s="25"/>
      <c r="AN213" s="25"/>
      <c r="AO213" s="25"/>
      <c r="AP213" s="25"/>
      <c r="AQ213" s="25"/>
      <c r="AR213" s="3"/>
    </row>
    <row r="214" spans="1:44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25"/>
      <c r="P214" s="25"/>
      <c r="Q214" s="25"/>
      <c r="R214" s="25"/>
      <c r="S214" s="25"/>
      <c r="T214" s="25"/>
      <c r="U214" s="36"/>
      <c r="V214" s="39"/>
      <c r="W214" s="36"/>
      <c r="X214" s="36"/>
      <c r="Y214" s="25"/>
      <c r="Z214" s="25"/>
      <c r="AA214" s="25"/>
      <c r="AB214" s="25"/>
      <c r="AC214" s="25"/>
      <c r="AD214" s="25"/>
      <c r="AE214" s="25"/>
      <c r="AF214" s="25"/>
      <c r="AG214" s="25"/>
      <c r="AH214" s="58"/>
      <c r="AI214" s="36"/>
      <c r="AJ214" s="36"/>
      <c r="AK214" s="25"/>
      <c r="AL214" s="25"/>
      <c r="AM214" s="25"/>
      <c r="AN214" s="25"/>
      <c r="AO214" s="25"/>
      <c r="AP214" s="25"/>
      <c r="AQ214" s="25"/>
      <c r="AR214" s="3"/>
    </row>
    <row r="215" spans="1:44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25"/>
      <c r="P215" s="25"/>
      <c r="Q215" s="25"/>
      <c r="R215" s="25"/>
      <c r="S215" s="25"/>
      <c r="T215" s="25"/>
      <c r="U215" s="36"/>
      <c r="V215" s="39"/>
      <c r="W215" s="36"/>
      <c r="X215" s="36"/>
      <c r="Y215" s="25"/>
      <c r="Z215" s="25"/>
      <c r="AA215" s="25"/>
      <c r="AB215" s="25"/>
      <c r="AC215" s="25"/>
      <c r="AD215" s="25"/>
      <c r="AE215" s="25"/>
      <c r="AF215" s="25"/>
      <c r="AG215" s="25"/>
      <c r="AH215" s="58"/>
      <c r="AI215" s="36"/>
      <c r="AJ215" s="36"/>
      <c r="AK215" s="25"/>
      <c r="AL215" s="25"/>
      <c r="AM215" s="25"/>
      <c r="AN215" s="25"/>
      <c r="AO215" s="25"/>
      <c r="AP215" s="25"/>
      <c r="AQ215" s="25"/>
      <c r="AR215" s="3"/>
    </row>
    <row r="216" spans="1:44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25"/>
      <c r="P216" s="25"/>
      <c r="Q216" s="25"/>
      <c r="R216" s="25"/>
      <c r="S216" s="25"/>
      <c r="T216" s="25"/>
      <c r="U216" s="36"/>
      <c r="V216" s="39"/>
      <c r="W216" s="36"/>
      <c r="X216" s="36"/>
      <c r="Y216" s="25"/>
      <c r="Z216" s="25"/>
      <c r="AA216" s="25"/>
      <c r="AB216" s="25"/>
      <c r="AC216" s="25"/>
      <c r="AD216" s="25"/>
      <c r="AE216" s="25"/>
      <c r="AF216" s="25"/>
      <c r="AG216" s="25"/>
      <c r="AH216" s="58"/>
      <c r="AI216" s="36"/>
      <c r="AJ216" s="36"/>
      <c r="AK216" s="25"/>
      <c r="AL216" s="25"/>
      <c r="AM216" s="25"/>
      <c r="AN216" s="25"/>
      <c r="AO216" s="25"/>
      <c r="AP216" s="25"/>
      <c r="AQ216" s="25"/>
      <c r="AR216" s="3"/>
    </row>
    <row r="217" spans="1:44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25"/>
      <c r="P217" s="25"/>
      <c r="Q217" s="25"/>
      <c r="R217" s="25"/>
      <c r="S217" s="25"/>
      <c r="T217" s="25"/>
      <c r="U217" s="36"/>
      <c r="V217" s="39"/>
      <c r="W217" s="36"/>
      <c r="X217" s="36"/>
      <c r="Y217" s="25"/>
      <c r="Z217" s="25"/>
      <c r="AA217" s="25"/>
      <c r="AB217" s="25"/>
      <c r="AC217" s="25"/>
      <c r="AD217" s="25"/>
      <c r="AE217" s="25"/>
      <c r="AF217" s="25"/>
      <c r="AG217" s="25"/>
      <c r="AH217" s="58"/>
      <c r="AI217" s="36"/>
      <c r="AJ217" s="36"/>
      <c r="AK217" s="25"/>
      <c r="AL217" s="25"/>
      <c r="AM217" s="25"/>
      <c r="AN217" s="25"/>
      <c r="AO217" s="25"/>
      <c r="AP217" s="25"/>
      <c r="AQ217" s="25"/>
      <c r="AR217" s="3"/>
    </row>
    <row r="218" spans="1:44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25"/>
      <c r="P218" s="25"/>
      <c r="Q218" s="25"/>
      <c r="R218" s="25"/>
      <c r="S218" s="25"/>
      <c r="T218" s="25"/>
      <c r="U218" s="36"/>
      <c r="V218" s="39"/>
      <c r="W218" s="36"/>
      <c r="X218" s="36"/>
      <c r="Y218" s="25"/>
      <c r="Z218" s="25"/>
      <c r="AA218" s="25"/>
      <c r="AB218" s="25"/>
      <c r="AC218" s="25"/>
      <c r="AD218" s="25"/>
      <c r="AE218" s="25"/>
      <c r="AF218" s="25"/>
      <c r="AG218" s="25"/>
      <c r="AH218" s="58"/>
      <c r="AI218" s="36"/>
      <c r="AJ218" s="36"/>
      <c r="AK218" s="25"/>
      <c r="AL218" s="25"/>
      <c r="AM218" s="25"/>
      <c r="AN218" s="25"/>
      <c r="AO218" s="25"/>
      <c r="AP218" s="25"/>
      <c r="AQ218" s="25"/>
      <c r="AR218" s="3"/>
    </row>
    <row r="219" spans="1:44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25"/>
      <c r="P219" s="25"/>
      <c r="Q219" s="25"/>
      <c r="R219" s="25"/>
      <c r="S219" s="25"/>
      <c r="T219" s="25"/>
      <c r="U219" s="36"/>
      <c r="V219" s="39"/>
      <c r="W219" s="36"/>
      <c r="X219" s="36"/>
      <c r="Y219" s="25"/>
      <c r="Z219" s="25"/>
      <c r="AA219" s="25"/>
      <c r="AB219" s="25"/>
      <c r="AC219" s="25"/>
      <c r="AD219" s="25"/>
      <c r="AE219" s="25"/>
      <c r="AF219" s="25"/>
      <c r="AG219" s="25"/>
      <c r="AH219" s="58"/>
      <c r="AI219" s="36"/>
      <c r="AJ219" s="36"/>
      <c r="AK219" s="25"/>
      <c r="AL219" s="25"/>
      <c r="AM219" s="25"/>
      <c r="AN219" s="25"/>
      <c r="AO219" s="25"/>
      <c r="AP219" s="25"/>
      <c r="AQ219" s="25"/>
      <c r="AR219" s="3"/>
    </row>
    <row r="220" spans="1:44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25"/>
      <c r="P220" s="25"/>
      <c r="Q220" s="25"/>
      <c r="R220" s="25"/>
      <c r="S220" s="25"/>
      <c r="T220" s="25"/>
      <c r="U220" s="36"/>
      <c r="V220" s="39"/>
      <c r="W220" s="36"/>
      <c r="X220" s="36"/>
      <c r="Y220" s="25"/>
      <c r="Z220" s="25"/>
      <c r="AA220" s="25"/>
      <c r="AB220" s="25"/>
      <c r="AC220" s="25"/>
      <c r="AD220" s="25"/>
      <c r="AE220" s="25"/>
      <c r="AF220" s="25"/>
      <c r="AG220" s="25"/>
      <c r="AH220" s="58"/>
      <c r="AI220" s="36"/>
      <c r="AJ220" s="36"/>
      <c r="AK220" s="25"/>
      <c r="AL220" s="25"/>
      <c r="AM220" s="25"/>
      <c r="AN220" s="25"/>
      <c r="AO220" s="25"/>
      <c r="AP220" s="25"/>
      <c r="AQ220" s="25"/>
      <c r="AR220" s="3"/>
    </row>
    <row r="221" spans="1:44" ht="15" customHeight="1" x14ac:dyDescent="0.25">
      <c r="AG221" s="25"/>
      <c r="AH221" s="58"/>
      <c r="AI221" s="36"/>
      <c r="AJ221" s="36"/>
    </row>
    <row r="222" spans="1:44" ht="15" customHeight="1" x14ac:dyDescent="0.25">
      <c r="AG222" s="25"/>
      <c r="AH222" s="58"/>
      <c r="AI222" s="36"/>
      <c r="AJ222" s="36"/>
    </row>
    <row r="223" spans="1:44" ht="15" customHeight="1" x14ac:dyDescent="0.25">
      <c r="AG223" s="25"/>
      <c r="AH223" s="58"/>
      <c r="AI223" s="36"/>
      <c r="AJ223" s="36"/>
    </row>
    <row r="224" spans="1:44" ht="15" customHeight="1" x14ac:dyDescent="0.25">
      <c r="AG224" s="25"/>
      <c r="AH224" s="58"/>
      <c r="AI224" s="36"/>
      <c r="AJ224" s="36"/>
    </row>
    <row r="225" spans="33:36" ht="15" customHeight="1" x14ac:dyDescent="0.25">
      <c r="AG225" s="25"/>
      <c r="AH225" s="58"/>
      <c r="AI225" s="36"/>
      <c r="AJ225" s="36"/>
    </row>
    <row r="226" spans="33:36" ht="15" customHeight="1" x14ac:dyDescent="0.25">
      <c r="AG226" s="25"/>
      <c r="AH226" s="58"/>
      <c r="AI226" s="36"/>
      <c r="AJ226" s="36"/>
    </row>
    <row r="227" spans="33:36" ht="15" customHeight="1" x14ac:dyDescent="0.25">
      <c r="AG227" s="25"/>
      <c r="AH227" s="58"/>
      <c r="AI227" s="36"/>
      <c r="AJ227" s="36"/>
    </row>
  </sheetData>
  <sortState ref="B22:AG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134</v>
      </c>
      <c r="C1" s="6"/>
      <c r="D1" s="7"/>
      <c r="E1" s="7"/>
      <c r="F1" s="131" t="s">
        <v>80</v>
      </c>
      <c r="G1" s="68"/>
      <c r="H1" s="68"/>
      <c r="I1" s="8"/>
      <c r="J1" s="6"/>
      <c r="K1" s="11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9"/>
      <c r="AB1" s="179"/>
      <c r="AC1" s="68"/>
      <c r="AD1" s="68"/>
      <c r="AE1" s="8"/>
      <c r="AF1" s="6"/>
      <c r="AG1" s="11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07" t="s">
        <v>64</v>
      </c>
      <c r="C2" s="65"/>
      <c r="D2" s="108"/>
      <c r="E2" s="14" t="s">
        <v>12</v>
      </c>
      <c r="F2" s="15"/>
      <c r="G2" s="15"/>
      <c r="H2" s="15"/>
      <c r="I2" s="21"/>
      <c r="J2" s="16"/>
      <c r="K2" s="106"/>
      <c r="L2" s="23" t="s">
        <v>186</v>
      </c>
      <c r="M2" s="15"/>
      <c r="N2" s="15"/>
      <c r="O2" s="22"/>
      <c r="P2" s="20"/>
      <c r="Q2" s="23" t="s">
        <v>187</v>
      </c>
      <c r="R2" s="15"/>
      <c r="S2" s="15"/>
      <c r="T2" s="15"/>
      <c r="U2" s="21"/>
      <c r="V2" s="22"/>
      <c r="W2" s="20"/>
      <c r="X2" s="152" t="s">
        <v>174</v>
      </c>
      <c r="Y2" s="153"/>
      <c r="Z2" s="163"/>
      <c r="AA2" s="14" t="s">
        <v>12</v>
      </c>
      <c r="AB2" s="15"/>
      <c r="AC2" s="15"/>
      <c r="AD2" s="15"/>
      <c r="AE2" s="21"/>
      <c r="AF2" s="16"/>
      <c r="AG2" s="106"/>
      <c r="AH2" s="23" t="s">
        <v>188</v>
      </c>
      <c r="AI2" s="15"/>
      <c r="AJ2" s="15"/>
      <c r="AK2" s="22"/>
      <c r="AL2" s="20"/>
      <c r="AM2" s="23" t="s">
        <v>187</v>
      </c>
      <c r="AN2" s="15"/>
      <c r="AO2" s="15"/>
      <c r="AP2" s="15"/>
      <c r="AQ2" s="21"/>
      <c r="AR2" s="22"/>
      <c r="AS2" s="164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64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6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64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64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180"/>
      <c r="W4" s="31"/>
      <c r="X4" s="26">
        <v>2001</v>
      </c>
      <c r="Y4" s="30" t="s">
        <v>139</v>
      </c>
      <c r="Z4" s="27" t="s">
        <v>140</v>
      </c>
      <c r="AA4" s="26">
        <v>1</v>
      </c>
      <c r="AB4" s="26">
        <v>0</v>
      </c>
      <c r="AC4" s="26">
        <v>0</v>
      </c>
      <c r="AD4" s="28">
        <v>1</v>
      </c>
      <c r="AE4" s="26">
        <v>3</v>
      </c>
      <c r="AF4" s="29">
        <v>0.75</v>
      </c>
      <c r="AG4" s="31">
        <v>4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8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180"/>
      <c r="W5" s="31"/>
      <c r="X5" s="26">
        <v>2002</v>
      </c>
      <c r="Y5" s="30" t="s">
        <v>65</v>
      </c>
      <c r="Z5" s="27" t="s">
        <v>136</v>
      </c>
      <c r="AA5" s="26">
        <v>8</v>
      </c>
      <c r="AB5" s="26">
        <v>0</v>
      </c>
      <c r="AC5" s="26">
        <v>3</v>
      </c>
      <c r="AD5" s="28">
        <v>12</v>
      </c>
      <c r="AE5" s="26">
        <v>36</v>
      </c>
      <c r="AF5" s="29">
        <v>0.72</v>
      </c>
      <c r="AG5" s="31">
        <v>50</v>
      </c>
      <c r="AH5" s="19"/>
      <c r="AI5" s="19"/>
      <c r="AJ5" s="19"/>
      <c r="AK5" s="19"/>
      <c r="AL5" s="25"/>
      <c r="AM5" s="26">
        <v>3</v>
      </c>
      <c r="AN5" s="26">
        <v>0</v>
      </c>
      <c r="AO5" s="26">
        <v>2</v>
      </c>
      <c r="AP5" s="26">
        <v>3</v>
      </c>
      <c r="AQ5" s="26">
        <v>12</v>
      </c>
      <c r="AR5" s="178">
        <v>0.57140000000000002</v>
      </c>
      <c r="AS5" s="1">
        <v>21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2003</v>
      </c>
      <c r="C6" s="30" t="s">
        <v>135</v>
      </c>
      <c r="D6" s="27" t="s">
        <v>136</v>
      </c>
      <c r="E6" s="26">
        <v>6</v>
      </c>
      <c r="F6" s="26">
        <v>0</v>
      </c>
      <c r="G6" s="26">
        <v>0</v>
      </c>
      <c r="H6" s="28">
        <v>6</v>
      </c>
      <c r="I6" s="26">
        <v>24</v>
      </c>
      <c r="J6" s="29">
        <v>0.55813953488372092</v>
      </c>
      <c r="K6" s="31">
        <f>PRODUCT(I6/J6)</f>
        <v>43</v>
      </c>
      <c r="L6" s="80"/>
      <c r="M6" s="19"/>
      <c r="N6" s="19"/>
      <c r="O6" s="19"/>
      <c r="P6" s="25"/>
      <c r="Q6" s="26"/>
      <c r="R6" s="26"/>
      <c r="S6" s="28"/>
      <c r="T6" s="26"/>
      <c r="U6" s="26"/>
      <c r="V6" s="180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78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0"/>
      <c r="M7" s="19"/>
      <c r="N7" s="19"/>
      <c r="O7" s="19"/>
      <c r="P7" s="25"/>
      <c r="Q7" s="26"/>
      <c r="R7" s="26"/>
      <c r="S7" s="28"/>
      <c r="T7" s="26"/>
      <c r="U7" s="26"/>
      <c r="V7" s="180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78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2005</v>
      </c>
      <c r="C8" s="30" t="s">
        <v>137</v>
      </c>
      <c r="D8" s="27" t="s">
        <v>138</v>
      </c>
      <c r="E8" s="26">
        <v>8</v>
      </c>
      <c r="F8" s="26">
        <v>0</v>
      </c>
      <c r="G8" s="26">
        <v>0</v>
      </c>
      <c r="H8" s="28">
        <v>1</v>
      </c>
      <c r="I8" s="26">
        <v>18</v>
      </c>
      <c r="J8" s="29">
        <v>0.45</v>
      </c>
      <c r="K8" s="31">
        <f>PRODUCT(I8/J8)</f>
        <v>40</v>
      </c>
      <c r="L8" s="80"/>
      <c r="M8" s="19"/>
      <c r="N8" s="19"/>
      <c r="O8" s="19"/>
      <c r="P8" s="25"/>
      <c r="Q8" s="26"/>
      <c r="R8" s="26"/>
      <c r="S8" s="28"/>
      <c r="T8" s="26"/>
      <c r="U8" s="26"/>
      <c r="V8" s="180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78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71" t="s">
        <v>176</v>
      </c>
      <c r="C9" s="75"/>
      <c r="D9" s="74"/>
      <c r="E9" s="73">
        <f>SUM(E4:E8)</f>
        <v>14</v>
      </c>
      <c r="F9" s="73">
        <f>SUM(F4:F8)</f>
        <v>0</v>
      </c>
      <c r="G9" s="73">
        <f>SUM(G4:G8)</f>
        <v>0</v>
      </c>
      <c r="H9" s="73">
        <f>SUM(H4:H8)</f>
        <v>7</v>
      </c>
      <c r="I9" s="73">
        <f>SUM(I4:I8)</f>
        <v>42</v>
      </c>
      <c r="J9" s="168">
        <f>PRODUCT(I9/K9)</f>
        <v>0.50602409638554213</v>
      </c>
      <c r="K9" s="106">
        <f>SUM(K4:K8)</f>
        <v>83</v>
      </c>
      <c r="L9" s="23"/>
      <c r="M9" s="21"/>
      <c r="N9" s="86"/>
      <c r="O9" s="87"/>
      <c r="P9" s="25"/>
      <c r="Q9" s="73">
        <f>SUM(Q4:Q8)</f>
        <v>0</v>
      </c>
      <c r="R9" s="73">
        <f>SUM(R4:R8)</f>
        <v>0</v>
      </c>
      <c r="S9" s="73">
        <f>SUM(S4:S8)</f>
        <v>0</v>
      </c>
      <c r="T9" s="73">
        <f>SUM(T4:T8)</f>
        <v>0</v>
      </c>
      <c r="U9" s="73">
        <f>SUM(U4:U8)</f>
        <v>0</v>
      </c>
      <c r="V9" s="34">
        <v>0</v>
      </c>
      <c r="W9" s="106">
        <f>SUM(W4:W8)</f>
        <v>0</v>
      </c>
      <c r="X9" s="17" t="s">
        <v>176</v>
      </c>
      <c r="Y9" s="18"/>
      <c r="Z9" s="16"/>
      <c r="AA9" s="73">
        <f>SUM(AA4:AA8)</f>
        <v>9</v>
      </c>
      <c r="AB9" s="73">
        <f>SUM(AB4:AB8)</f>
        <v>0</v>
      </c>
      <c r="AC9" s="73">
        <f>SUM(AC4:AC8)</f>
        <v>3</v>
      </c>
      <c r="AD9" s="73">
        <f>SUM(AD4:AD8)</f>
        <v>13</v>
      </c>
      <c r="AE9" s="73">
        <f>SUM(AE4:AE8)</f>
        <v>39</v>
      </c>
      <c r="AF9" s="168">
        <f>PRODUCT(AE9/AG9)</f>
        <v>0.72222222222222221</v>
      </c>
      <c r="AG9" s="106">
        <f>SUM(AG4:AG8)</f>
        <v>54</v>
      </c>
      <c r="AH9" s="23"/>
      <c r="AI9" s="21"/>
      <c r="AJ9" s="86"/>
      <c r="AK9" s="87"/>
      <c r="AL9" s="25"/>
      <c r="AM9" s="73">
        <f>SUM(AM4:AM8)</f>
        <v>3</v>
      </c>
      <c r="AN9" s="73">
        <f>SUM(AN4:AN8)</f>
        <v>0</v>
      </c>
      <c r="AO9" s="73">
        <f>SUM(AO4:AO8)</f>
        <v>2</v>
      </c>
      <c r="AP9" s="73">
        <f>SUM(AP4:AP8)</f>
        <v>3</v>
      </c>
      <c r="AQ9" s="73">
        <f>SUM(AQ4:AQ8)</f>
        <v>12</v>
      </c>
      <c r="AR9" s="168">
        <f>PRODUCT(AQ9/AS9)</f>
        <v>0.5714285714285714</v>
      </c>
      <c r="AS9" s="164">
        <f>SUM(AS4:AS8)</f>
        <v>21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1"/>
      <c r="L10" s="25"/>
      <c r="M10" s="25"/>
      <c r="N10" s="25"/>
      <c r="O10" s="25"/>
      <c r="P10" s="36"/>
      <c r="Q10" s="36"/>
      <c r="R10" s="39"/>
      <c r="S10" s="36"/>
      <c r="T10" s="36"/>
      <c r="U10" s="25"/>
      <c r="V10" s="25"/>
      <c r="W10" s="31"/>
      <c r="X10" s="36"/>
      <c r="Y10" s="36"/>
      <c r="Z10" s="36"/>
      <c r="AA10" s="36"/>
      <c r="AB10" s="36"/>
      <c r="AC10" s="36"/>
      <c r="AD10" s="36"/>
      <c r="AE10" s="36"/>
      <c r="AF10" s="37"/>
      <c r="AG10" s="31"/>
      <c r="AH10" s="25"/>
      <c r="AI10" s="25"/>
      <c r="AJ10" s="25"/>
      <c r="AK10" s="25"/>
      <c r="AL10" s="36"/>
      <c r="AM10" s="36"/>
      <c r="AN10" s="39"/>
      <c r="AO10" s="36"/>
      <c r="AP10" s="36"/>
      <c r="AQ10" s="25"/>
      <c r="AR10" s="25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71" t="s">
        <v>175</v>
      </c>
      <c r="C11" s="172"/>
      <c r="D11" s="173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5"/>
      <c r="L11" s="19" t="s">
        <v>26</v>
      </c>
      <c r="M11" s="19" t="s">
        <v>27</v>
      </c>
      <c r="N11" s="19" t="s">
        <v>189</v>
      </c>
      <c r="O11" s="19" t="s">
        <v>190</v>
      </c>
      <c r="Q11" s="39"/>
      <c r="R11" s="39" t="s">
        <v>71</v>
      </c>
      <c r="S11" s="39"/>
      <c r="T11" s="36" t="s">
        <v>143</v>
      </c>
      <c r="U11" s="25"/>
      <c r="V11" s="31"/>
      <c r="W11" s="31"/>
      <c r="X11" s="170"/>
      <c r="Y11" s="170"/>
      <c r="Z11" s="170"/>
      <c r="AA11" s="170"/>
      <c r="AB11" s="170"/>
      <c r="AC11" s="39"/>
      <c r="AD11" s="39"/>
      <c r="AE11" s="39"/>
      <c r="AF11" s="36"/>
      <c r="AG11" s="36"/>
      <c r="AH11" s="36"/>
      <c r="AI11" s="36"/>
      <c r="AJ11" s="36"/>
      <c r="AK11" s="36"/>
      <c r="AM11" s="31"/>
      <c r="AN11" s="170"/>
      <c r="AO11" s="170"/>
      <c r="AP11" s="170"/>
      <c r="AQ11" s="170"/>
      <c r="AR11" s="170"/>
      <c r="AS11" s="170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2" t="s">
        <v>11</v>
      </c>
      <c r="C12" s="13"/>
      <c r="D12" s="44"/>
      <c r="E12" s="174">
        <v>457</v>
      </c>
      <c r="F12" s="174">
        <v>20</v>
      </c>
      <c r="G12" s="174">
        <v>38</v>
      </c>
      <c r="H12" s="174">
        <v>522</v>
      </c>
      <c r="I12" s="174">
        <v>2234</v>
      </c>
      <c r="J12" s="181">
        <v>0.68899999999999995</v>
      </c>
      <c r="K12" s="36">
        <f>PRODUCT(I12/J12)</f>
        <v>3242.3802612481859</v>
      </c>
      <c r="L12" s="175">
        <f>PRODUCT((F12+G12)/E12)</f>
        <v>0.12691466083150985</v>
      </c>
      <c r="M12" s="175">
        <f>PRODUCT(H12/E12)</f>
        <v>1.1422319474835887</v>
      </c>
      <c r="N12" s="175">
        <f>PRODUCT((F12+G12+H12)/E12)</f>
        <v>1.2691466083150984</v>
      </c>
      <c r="O12" s="175">
        <f>PRODUCT(I12/E12)</f>
        <v>4.8884026258205688</v>
      </c>
      <c r="Q12" s="39"/>
      <c r="R12" s="39"/>
      <c r="S12" s="39"/>
      <c r="T12" s="36" t="s">
        <v>144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65" t="s">
        <v>64</v>
      </c>
      <c r="C13" s="166"/>
      <c r="D13" s="167"/>
      <c r="E13" s="174">
        <f>PRODUCT(E9+Q9)</f>
        <v>14</v>
      </c>
      <c r="F13" s="174">
        <f>PRODUCT(F9+R9)</f>
        <v>0</v>
      </c>
      <c r="G13" s="174">
        <f>PRODUCT(G9+S9)</f>
        <v>0</v>
      </c>
      <c r="H13" s="174">
        <f>PRODUCT(H9+T9)</f>
        <v>7</v>
      </c>
      <c r="I13" s="174">
        <f>PRODUCT(I9+U9)</f>
        <v>42</v>
      </c>
      <c r="J13" s="181">
        <f>PRODUCT(I13/K13)</f>
        <v>0.50602409638554213</v>
      </c>
      <c r="K13" s="36">
        <f>PRODUCT(K9+W9)</f>
        <v>83</v>
      </c>
      <c r="L13" s="175">
        <f>PRODUCT((F13+G13)/E13)</f>
        <v>0</v>
      </c>
      <c r="M13" s="175">
        <f>PRODUCT(H13/E13)</f>
        <v>0.5</v>
      </c>
      <c r="N13" s="175">
        <f>PRODUCT((F13+G13+H13)/E13)</f>
        <v>0.5</v>
      </c>
      <c r="O13" s="175">
        <f>PRODUCT(I13/E13)</f>
        <v>3</v>
      </c>
      <c r="Q13" s="39"/>
      <c r="R13" s="39"/>
      <c r="S13" s="39"/>
      <c r="T13" s="36" t="s">
        <v>191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24" t="s">
        <v>174</v>
      </c>
      <c r="C14" s="169"/>
      <c r="D14" s="125"/>
      <c r="E14" s="174">
        <f>PRODUCT(AA9+AM9)</f>
        <v>12</v>
      </c>
      <c r="F14" s="174">
        <f>PRODUCT(AB9+AN9)</f>
        <v>0</v>
      </c>
      <c r="G14" s="174">
        <f>PRODUCT(AC9+AO9)</f>
        <v>5</v>
      </c>
      <c r="H14" s="174">
        <f>PRODUCT(AD9+AP9)</f>
        <v>16</v>
      </c>
      <c r="I14" s="174">
        <f>PRODUCT(AE9+AQ9)</f>
        <v>51</v>
      </c>
      <c r="J14" s="181">
        <f>PRODUCT(I14/K14)</f>
        <v>0.68</v>
      </c>
      <c r="K14" s="25">
        <f>PRODUCT(AG9+AS9)</f>
        <v>75</v>
      </c>
      <c r="L14" s="175">
        <f>PRODUCT((F14+G14)/E14)</f>
        <v>0.41666666666666669</v>
      </c>
      <c r="M14" s="175">
        <f>PRODUCT(H14/E14)</f>
        <v>1.3333333333333333</v>
      </c>
      <c r="N14" s="175">
        <f>PRODUCT((F14+G14+H14)/E14)</f>
        <v>1.75</v>
      </c>
      <c r="O14" s="175">
        <f>PRODUCT(I14/E14)</f>
        <v>4.25</v>
      </c>
      <c r="Q14" s="39"/>
      <c r="R14" s="39"/>
      <c r="S14" s="36"/>
      <c r="T14" s="36" t="s">
        <v>145</v>
      </c>
      <c r="U14" s="25"/>
      <c r="V14" s="25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25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76" t="s">
        <v>176</v>
      </c>
      <c r="C15" s="81"/>
      <c r="D15" s="177"/>
      <c r="E15" s="174">
        <f>SUM(E12:E14)</f>
        <v>483</v>
      </c>
      <c r="F15" s="174">
        <f t="shared" ref="F15:I15" si="0">SUM(F12:F14)</f>
        <v>20</v>
      </c>
      <c r="G15" s="174">
        <f t="shared" si="0"/>
        <v>43</v>
      </c>
      <c r="H15" s="174">
        <f t="shared" si="0"/>
        <v>545</v>
      </c>
      <c r="I15" s="174">
        <f t="shared" si="0"/>
        <v>2327</v>
      </c>
      <c r="J15" s="181">
        <f>PRODUCT(I15/K15)</f>
        <v>0.68433522759769883</v>
      </c>
      <c r="K15" s="36">
        <f>SUM(K12:K14)</f>
        <v>3400.3802612481859</v>
      </c>
      <c r="L15" s="175">
        <f>PRODUCT((F15+G15)/E15)</f>
        <v>0.13043478260869565</v>
      </c>
      <c r="M15" s="175">
        <f>PRODUCT(H15/E15)</f>
        <v>1.1283643892339545</v>
      </c>
      <c r="N15" s="175">
        <f>PRODUCT((F15+G15+H15)/E15)</f>
        <v>1.2587991718426501</v>
      </c>
      <c r="O15" s="175">
        <f>PRODUCT(I15/E15)</f>
        <v>4.8178053830227743</v>
      </c>
      <c r="Q15" s="25"/>
      <c r="R15" s="25"/>
      <c r="S15" s="25"/>
      <c r="T15" s="36" t="s">
        <v>146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5"/>
      <c r="F16" s="25"/>
      <c r="G16" s="25"/>
      <c r="H16" s="25"/>
      <c r="I16" s="25"/>
      <c r="J16" s="36"/>
      <c r="K16" s="36"/>
      <c r="L16" s="25"/>
      <c r="M16" s="25"/>
      <c r="N16" s="25"/>
      <c r="O16" s="25"/>
      <c r="P16" s="36"/>
      <c r="Q16" s="36"/>
      <c r="R16" s="36"/>
      <c r="S16" s="36"/>
      <c r="T16" s="37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9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9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5"/>
      <c r="AL180" s="25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85546875" style="60" customWidth="1"/>
    <col min="3" max="3" width="22" style="61" customWidth="1"/>
    <col min="4" max="4" width="10.5703125" style="83" customWidth="1"/>
    <col min="5" max="5" width="12.5703125" style="83" customWidth="1"/>
    <col min="6" max="6" width="0.7109375" style="31" customWidth="1"/>
    <col min="7" max="11" width="4.7109375" style="61" customWidth="1"/>
    <col min="12" max="12" width="6.85546875" style="61" customWidth="1"/>
    <col min="13" max="16" width="4.7109375" style="61" customWidth="1"/>
    <col min="17" max="21" width="6.7109375" style="61" customWidth="1"/>
    <col min="22" max="22" width="10.42578125" style="61" customWidth="1"/>
    <col min="23" max="23" width="25.5703125" style="83" customWidth="1"/>
    <col min="24" max="24" width="10.140625" style="61" customWidth="1"/>
    <col min="25" max="30" width="9.140625" style="3"/>
    <col min="257" max="257" width="1.28515625" customWidth="1"/>
    <col min="258" max="258" width="30.85546875" customWidth="1"/>
    <col min="259" max="259" width="22" customWidth="1"/>
    <col min="260" max="260" width="10.5703125" customWidth="1"/>
    <col min="261" max="261" width="8.85546875" customWidth="1"/>
    <col min="262" max="262" width="1.140625" customWidth="1"/>
    <col min="263" max="267" width="4.7109375" customWidth="1"/>
    <col min="268" max="268" width="6.140625" customWidth="1"/>
    <col min="269" max="277" width="4.7109375" customWidth="1"/>
    <col min="278" max="278" width="10.42578125" customWidth="1"/>
    <col min="279" max="279" width="20.7109375" customWidth="1"/>
    <col min="280" max="280" width="10.140625" customWidth="1"/>
    <col min="513" max="513" width="1.28515625" customWidth="1"/>
    <col min="514" max="514" width="30.85546875" customWidth="1"/>
    <col min="515" max="515" width="22" customWidth="1"/>
    <col min="516" max="516" width="10.5703125" customWidth="1"/>
    <col min="517" max="517" width="8.85546875" customWidth="1"/>
    <col min="518" max="518" width="1.140625" customWidth="1"/>
    <col min="519" max="523" width="4.7109375" customWidth="1"/>
    <col min="524" max="524" width="6.140625" customWidth="1"/>
    <col min="525" max="533" width="4.7109375" customWidth="1"/>
    <col min="534" max="534" width="10.42578125" customWidth="1"/>
    <col min="535" max="535" width="20.7109375" customWidth="1"/>
    <col min="536" max="536" width="10.140625" customWidth="1"/>
    <col min="769" max="769" width="1.28515625" customWidth="1"/>
    <col min="770" max="770" width="30.85546875" customWidth="1"/>
    <col min="771" max="771" width="22" customWidth="1"/>
    <col min="772" max="772" width="10.5703125" customWidth="1"/>
    <col min="773" max="773" width="8.85546875" customWidth="1"/>
    <col min="774" max="774" width="1.140625" customWidth="1"/>
    <col min="775" max="779" width="4.7109375" customWidth="1"/>
    <col min="780" max="780" width="6.140625" customWidth="1"/>
    <col min="781" max="789" width="4.7109375" customWidth="1"/>
    <col min="790" max="790" width="10.42578125" customWidth="1"/>
    <col min="791" max="791" width="20.7109375" customWidth="1"/>
    <col min="792" max="792" width="10.140625" customWidth="1"/>
    <col min="1025" max="1025" width="1.28515625" customWidth="1"/>
    <col min="1026" max="1026" width="30.85546875" customWidth="1"/>
    <col min="1027" max="1027" width="22" customWidth="1"/>
    <col min="1028" max="1028" width="10.5703125" customWidth="1"/>
    <col min="1029" max="1029" width="8.85546875" customWidth="1"/>
    <col min="1030" max="1030" width="1.140625" customWidth="1"/>
    <col min="1031" max="1035" width="4.7109375" customWidth="1"/>
    <col min="1036" max="1036" width="6.140625" customWidth="1"/>
    <col min="1037" max="1045" width="4.7109375" customWidth="1"/>
    <col min="1046" max="1046" width="10.42578125" customWidth="1"/>
    <col min="1047" max="1047" width="20.7109375" customWidth="1"/>
    <col min="1048" max="1048" width="10.140625" customWidth="1"/>
    <col min="1281" max="1281" width="1.28515625" customWidth="1"/>
    <col min="1282" max="1282" width="30.85546875" customWidth="1"/>
    <col min="1283" max="1283" width="22" customWidth="1"/>
    <col min="1284" max="1284" width="10.5703125" customWidth="1"/>
    <col min="1285" max="1285" width="8.85546875" customWidth="1"/>
    <col min="1286" max="1286" width="1.140625" customWidth="1"/>
    <col min="1287" max="1291" width="4.7109375" customWidth="1"/>
    <col min="1292" max="1292" width="6.140625" customWidth="1"/>
    <col min="1293" max="1301" width="4.7109375" customWidth="1"/>
    <col min="1302" max="1302" width="10.42578125" customWidth="1"/>
    <col min="1303" max="1303" width="20.7109375" customWidth="1"/>
    <col min="1304" max="1304" width="10.140625" customWidth="1"/>
    <col min="1537" max="1537" width="1.28515625" customWidth="1"/>
    <col min="1538" max="1538" width="30.85546875" customWidth="1"/>
    <col min="1539" max="1539" width="22" customWidth="1"/>
    <col min="1540" max="1540" width="10.5703125" customWidth="1"/>
    <col min="1541" max="1541" width="8.85546875" customWidth="1"/>
    <col min="1542" max="1542" width="1.140625" customWidth="1"/>
    <col min="1543" max="1547" width="4.7109375" customWidth="1"/>
    <col min="1548" max="1548" width="6.140625" customWidth="1"/>
    <col min="1549" max="1557" width="4.7109375" customWidth="1"/>
    <col min="1558" max="1558" width="10.42578125" customWidth="1"/>
    <col min="1559" max="1559" width="20.7109375" customWidth="1"/>
    <col min="1560" max="1560" width="10.140625" customWidth="1"/>
    <col min="1793" max="1793" width="1.28515625" customWidth="1"/>
    <col min="1794" max="1794" width="30.85546875" customWidth="1"/>
    <col min="1795" max="1795" width="22" customWidth="1"/>
    <col min="1796" max="1796" width="10.5703125" customWidth="1"/>
    <col min="1797" max="1797" width="8.85546875" customWidth="1"/>
    <col min="1798" max="1798" width="1.140625" customWidth="1"/>
    <col min="1799" max="1803" width="4.7109375" customWidth="1"/>
    <col min="1804" max="1804" width="6.140625" customWidth="1"/>
    <col min="1805" max="1813" width="4.7109375" customWidth="1"/>
    <col min="1814" max="1814" width="10.42578125" customWidth="1"/>
    <col min="1815" max="1815" width="20.7109375" customWidth="1"/>
    <col min="1816" max="1816" width="10.140625" customWidth="1"/>
    <col min="2049" max="2049" width="1.28515625" customWidth="1"/>
    <col min="2050" max="2050" width="30.85546875" customWidth="1"/>
    <col min="2051" max="2051" width="22" customWidth="1"/>
    <col min="2052" max="2052" width="10.5703125" customWidth="1"/>
    <col min="2053" max="2053" width="8.85546875" customWidth="1"/>
    <col min="2054" max="2054" width="1.140625" customWidth="1"/>
    <col min="2055" max="2059" width="4.7109375" customWidth="1"/>
    <col min="2060" max="2060" width="6.140625" customWidth="1"/>
    <col min="2061" max="2069" width="4.7109375" customWidth="1"/>
    <col min="2070" max="2070" width="10.42578125" customWidth="1"/>
    <col min="2071" max="2071" width="20.7109375" customWidth="1"/>
    <col min="2072" max="2072" width="10.140625" customWidth="1"/>
    <col min="2305" max="2305" width="1.28515625" customWidth="1"/>
    <col min="2306" max="2306" width="30.85546875" customWidth="1"/>
    <col min="2307" max="2307" width="22" customWidth="1"/>
    <col min="2308" max="2308" width="10.5703125" customWidth="1"/>
    <col min="2309" max="2309" width="8.85546875" customWidth="1"/>
    <col min="2310" max="2310" width="1.140625" customWidth="1"/>
    <col min="2311" max="2315" width="4.7109375" customWidth="1"/>
    <col min="2316" max="2316" width="6.140625" customWidth="1"/>
    <col min="2317" max="2325" width="4.7109375" customWidth="1"/>
    <col min="2326" max="2326" width="10.42578125" customWidth="1"/>
    <col min="2327" max="2327" width="20.7109375" customWidth="1"/>
    <col min="2328" max="2328" width="10.140625" customWidth="1"/>
    <col min="2561" max="2561" width="1.28515625" customWidth="1"/>
    <col min="2562" max="2562" width="30.85546875" customWidth="1"/>
    <col min="2563" max="2563" width="22" customWidth="1"/>
    <col min="2564" max="2564" width="10.5703125" customWidth="1"/>
    <col min="2565" max="2565" width="8.85546875" customWidth="1"/>
    <col min="2566" max="2566" width="1.140625" customWidth="1"/>
    <col min="2567" max="2571" width="4.7109375" customWidth="1"/>
    <col min="2572" max="2572" width="6.140625" customWidth="1"/>
    <col min="2573" max="2581" width="4.7109375" customWidth="1"/>
    <col min="2582" max="2582" width="10.42578125" customWidth="1"/>
    <col min="2583" max="2583" width="20.7109375" customWidth="1"/>
    <col min="2584" max="2584" width="10.140625" customWidth="1"/>
    <col min="2817" max="2817" width="1.28515625" customWidth="1"/>
    <col min="2818" max="2818" width="30.85546875" customWidth="1"/>
    <col min="2819" max="2819" width="22" customWidth="1"/>
    <col min="2820" max="2820" width="10.5703125" customWidth="1"/>
    <col min="2821" max="2821" width="8.85546875" customWidth="1"/>
    <col min="2822" max="2822" width="1.140625" customWidth="1"/>
    <col min="2823" max="2827" width="4.7109375" customWidth="1"/>
    <col min="2828" max="2828" width="6.140625" customWidth="1"/>
    <col min="2829" max="2837" width="4.7109375" customWidth="1"/>
    <col min="2838" max="2838" width="10.42578125" customWidth="1"/>
    <col min="2839" max="2839" width="20.7109375" customWidth="1"/>
    <col min="2840" max="2840" width="10.140625" customWidth="1"/>
    <col min="3073" max="3073" width="1.28515625" customWidth="1"/>
    <col min="3074" max="3074" width="30.85546875" customWidth="1"/>
    <col min="3075" max="3075" width="22" customWidth="1"/>
    <col min="3076" max="3076" width="10.5703125" customWidth="1"/>
    <col min="3077" max="3077" width="8.85546875" customWidth="1"/>
    <col min="3078" max="3078" width="1.140625" customWidth="1"/>
    <col min="3079" max="3083" width="4.7109375" customWidth="1"/>
    <col min="3084" max="3084" width="6.140625" customWidth="1"/>
    <col min="3085" max="3093" width="4.7109375" customWidth="1"/>
    <col min="3094" max="3094" width="10.42578125" customWidth="1"/>
    <col min="3095" max="3095" width="20.7109375" customWidth="1"/>
    <col min="3096" max="3096" width="10.140625" customWidth="1"/>
    <col min="3329" max="3329" width="1.28515625" customWidth="1"/>
    <col min="3330" max="3330" width="30.85546875" customWidth="1"/>
    <col min="3331" max="3331" width="22" customWidth="1"/>
    <col min="3332" max="3332" width="10.5703125" customWidth="1"/>
    <col min="3333" max="3333" width="8.85546875" customWidth="1"/>
    <col min="3334" max="3334" width="1.140625" customWidth="1"/>
    <col min="3335" max="3339" width="4.7109375" customWidth="1"/>
    <col min="3340" max="3340" width="6.140625" customWidth="1"/>
    <col min="3341" max="3349" width="4.7109375" customWidth="1"/>
    <col min="3350" max="3350" width="10.42578125" customWidth="1"/>
    <col min="3351" max="3351" width="20.7109375" customWidth="1"/>
    <col min="3352" max="3352" width="10.140625" customWidth="1"/>
    <col min="3585" max="3585" width="1.28515625" customWidth="1"/>
    <col min="3586" max="3586" width="30.85546875" customWidth="1"/>
    <col min="3587" max="3587" width="22" customWidth="1"/>
    <col min="3588" max="3588" width="10.5703125" customWidth="1"/>
    <col min="3589" max="3589" width="8.85546875" customWidth="1"/>
    <col min="3590" max="3590" width="1.140625" customWidth="1"/>
    <col min="3591" max="3595" width="4.7109375" customWidth="1"/>
    <col min="3596" max="3596" width="6.140625" customWidth="1"/>
    <col min="3597" max="3605" width="4.7109375" customWidth="1"/>
    <col min="3606" max="3606" width="10.42578125" customWidth="1"/>
    <col min="3607" max="3607" width="20.7109375" customWidth="1"/>
    <col min="3608" max="3608" width="10.140625" customWidth="1"/>
    <col min="3841" max="3841" width="1.28515625" customWidth="1"/>
    <col min="3842" max="3842" width="30.85546875" customWidth="1"/>
    <col min="3843" max="3843" width="22" customWidth="1"/>
    <col min="3844" max="3844" width="10.5703125" customWidth="1"/>
    <col min="3845" max="3845" width="8.85546875" customWidth="1"/>
    <col min="3846" max="3846" width="1.140625" customWidth="1"/>
    <col min="3847" max="3851" width="4.7109375" customWidth="1"/>
    <col min="3852" max="3852" width="6.140625" customWidth="1"/>
    <col min="3853" max="3861" width="4.7109375" customWidth="1"/>
    <col min="3862" max="3862" width="10.42578125" customWidth="1"/>
    <col min="3863" max="3863" width="20.7109375" customWidth="1"/>
    <col min="3864" max="3864" width="10.140625" customWidth="1"/>
    <col min="4097" max="4097" width="1.28515625" customWidth="1"/>
    <col min="4098" max="4098" width="30.85546875" customWidth="1"/>
    <col min="4099" max="4099" width="22" customWidth="1"/>
    <col min="4100" max="4100" width="10.5703125" customWidth="1"/>
    <col min="4101" max="4101" width="8.85546875" customWidth="1"/>
    <col min="4102" max="4102" width="1.140625" customWidth="1"/>
    <col min="4103" max="4107" width="4.7109375" customWidth="1"/>
    <col min="4108" max="4108" width="6.140625" customWidth="1"/>
    <col min="4109" max="4117" width="4.7109375" customWidth="1"/>
    <col min="4118" max="4118" width="10.42578125" customWidth="1"/>
    <col min="4119" max="4119" width="20.7109375" customWidth="1"/>
    <col min="4120" max="4120" width="10.140625" customWidth="1"/>
    <col min="4353" max="4353" width="1.28515625" customWidth="1"/>
    <col min="4354" max="4354" width="30.85546875" customWidth="1"/>
    <col min="4355" max="4355" width="22" customWidth="1"/>
    <col min="4356" max="4356" width="10.5703125" customWidth="1"/>
    <col min="4357" max="4357" width="8.85546875" customWidth="1"/>
    <col min="4358" max="4358" width="1.140625" customWidth="1"/>
    <col min="4359" max="4363" width="4.7109375" customWidth="1"/>
    <col min="4364" max="4364" width="6.140625" customWidth="1"/>
    <col min="4365" max="4373" width="4.7109375" customWidth="1"/>
    <col min="4374" max="4374" width="10.42578125" customWidth="1"/>
    <col min="4375" max="4375" width="20.7109375" customWidth="1"/>
    <col min="4376" max="4376" width="10.140625" customWidth="1"/>
    <col min="4609" max="4609" width="1.28515625" customWidth="1"/>
    <col min="4610" max="4610" width="30.85546875" customWidth="1"/>
    <col min="4611" max="4611" width="22" customWidth="1"/>
    <col min="4612" max="4612" width="10.5703125" customWidth="1"/>
    <col min="4613" max="4613" width="8.85546875" customWidth="1"/>
    <col min="4614" max="4614" width="1.140625" customWidth="1"/>
    <col min="4615" max="4619" width="4.7109375" customWidth="1"/>
    <col min="4620" max="4620" width="6.140625" customWidth="1"/>
    <col min="4621" max="4629" width="4.7109375" customWidth="1"/>
    <col min="4630" max="4630" width="10.42578125" customWidth="1"/>
    <col min="4631" max="4631" width="20.7109375" customWidth="1"/>
    <col min="4632" max="4632" width="10.140625" customWidth="1"/>
    <col min="4865" max="4865" width="1.28515625" customWidth="1"/>
    <col min="4866" max="4866" width="30.85546875" customWidth="1"/>
    <col min="4867" max="4867" width="22" customWidth="1"/>
    <col min="4868" max="4868" width="10.5703125" customWidth="1"/>
    <col min="4869" max="4869" width="8.85546875" customWidth="1"/>
    <col min="4870" max="4870" width="1.140625" customWidth="1"/>
    <col min="4871" max="4875" width="4.7109375" customWidth="1"/>
    <col min="4876" max="4876" width="6.140625" customWidth="1"/>
    <col min="4877" max="4885" width="4.7109375" customWidth="1"/>
    <col min="4886" max="4886" width="10.42578125" customWidth="1"/>
    <col min="4887" max="4887" width="20.7109375" customWidth="1"/>
    <col min="4888" max="4888" width="10.140625" customWidth="1"/>
    <col min="5121" max="5121" width="1.28515625" customWidth="1"/>
    <col min="5122" max="5122" width="30.85546875" customWidth="1"/>
    <col min="5123" max="5123" width="22" customWidth="1"/>
    <col min="5124" max="5124" width="10.5703125" customWidth="1"/>
    <col min="5125" max="5125" width="8.85546875" customWidth="1"/>
    <col min="5126" max="5126" width="1.140625" customWidth="1"/>
    <col min="5127" max="5131" width="4.7109375" customWidth="1"/>
    <col min="5132" max="5132" width="6.140625" customWidth="1"/>
    <col min="5133" max="5141" width="4.7109375" customWidth="1"/>
    <col min="5142" max="5142" width="10.42578125" customWidth="1"/>
    <col min="5143" max="5143" width="20.7109375" customWidth="1"/>
    <col min="5144" max="5144" width="10.140625" customWidth="1"/>
    <col min="5377" max="5377" width="1.28515625" customWidth="1"/>
    <col min="5378" max="5378" width="30.85546875" customWidth="1"/>
    <col min="5379" max="5379" width="22" customWidth="1"/>
    <col min="5380" max="5380" width="10.5703125" customWidth="1"/>
    <col min="5381" max="5381" width="8.85546875" customWidth="1"/>
    <col min="5382" max="5382" width="1.140625" customWidth="1"/>
    <col min="5383" max="5387" width="4.7109375" customWidth="1"/>
    <col min="5388" max="5388" width="6.140625" customWidth="1"/>
    <col min="5389" max="5397" width="4.7109375" customWidth="1"/>
    <col min="5398" max="5398" width="10.42578125" customWidth="1"/>
    <col min="5399" max="5399" width="20.7109375" customWidth="1"/>
    <col min="5400" max="5400" width="10.140625" customWidth="1"/>
    <col min="5633" max="5633" width="1.28515625" customWidth="1"/>
    <col min="5634" max="5634" width="30.85546875" customWidth="1"/>
    <col min="5635" max="5635" width="22" customWidth="1"/>
    <col min="5636" max="5636" width="10.5703125" customWidth="1"/>
    <col min="5637" max="5637" width="8.85546875" customWidth="1"/>
    <col min="5638" max="5638" width="1.140625" customWidth="1"/>
    <col min="5639" max="5643" width="4.7109375" customWidth="1"/>
    <col min="5644" max="5644" width="6.140625" customWidth="1"/>
    <col min="5645" max="5653" width="4.7109375" customWidth="1"/>
    <col min="5654" max="5654" width="10.42578125" customWidth="1"/>
    <col min="5655" max="5655" width="20.7109375" customWidth="1"/>
    <col min="5656" max="5656" width="10.140625" customWidth="1"/>
    <col min="5889" max="5889" width="1.28515625" customWidth="1"/>
    <col min="5890" max="5890" width="30.85546875" customWidth="1"/>
    <col min="5891" max="5891" width="22" customWidth="1"/>
    <col min="5892" max="5892" width="10.5703125" customWidth="1"/>
    <col min="5893" max="5893" width="8.85546875" customWidth="1"/>
    <col min="5894" max="5894" width="1.140625" customWidth="1"/>
    <col min="5895" max="5899" width="4.7109375" customWidth="1"/>
    <col min="5900" max="5900" width="6.140625" customWidth="1"/>
    <col min="5901" max="5909" width="4.7109375" customWidth="1"/>
    <col min="5910" max="5910" width="10.42578125" customWidth="1"/>
    <col min="5911" max="5911" width="20.7109375" customWidth="1"/>
    <col min="5912" max="5912" width="10.140625" customWidth="1"/>
    <col min="6145" max="6145" width="1.28515625" customWidth="1"/>
    <col min="6146" max="6146" width="30.85546875" customWidth="1"/>
    <col min="6147" max="6147" width="22" customWidth="1"/>
    <col min="6148" max="6148" width="10.5703125" customWidth="1"/>
    <col min="6149" max="6149" width="8.85546875" customWidth="1"/>
    <col min="6150" max="6150" width="1.140625" customWidth="1"/>
    <col min="6151" max="6155" width="4.7109375" customWidth="1"/>
    <col min="6156" max="6156" width="6.140625" customWidth="1"/>
    <col min="6157" max="6165" width="4.7109375" customWidth="1"/>
    <col min="6166" max="6166" width="10.42578125" customWidth="1"/>
    <col min="6167" max="6167" width="20.7109375" customWidth="1"/>
    <col min="6168" max="6168" width="10.140625" customWidth="1"/>
    <col min="6401" max="6401" width="1.28515625" customWidth="1"/>
    <col min="6402" max="6402" width="30.85546875" customWidth="1"/>
    <col min="6403" max="6403" width="22" customWidth="1"/>
    <col min="6404" max="6404" width="10.5703125" customWidth="1"/>
    <col min="6405" max="6405" width="8.85546875" customWidth="1"/>
    <col min="6406" max="6406" width="1.140625" customWidth="1"/>
    <col min="6407" max="6411" width="4.7109375" customWidth="1"/>
    <col min="6412" max="6412" width="6.140625" customWidth="1"/>
    <col min="6413" max="6421" width="4.7109375" customWidth="1"/>
    <col min="6422" max="6422" width="10.42578125" customWidth="1"/>
    <col min="6423" max="6423" width="20.7109375" customWidth="1"/>
    <col min="6424" max="6424" width="10.140625" customWidth="1"/>
    <col min="6657" max="6657" width="1.28515625" customWidth="1"/>
    <col min="6658" max="6658" width="30.85546875" customWidth="1"/>
    <col min="6659" max="6659" width="22" customWidth="1"/>
    <col min="6660" max="6660" width="10.5703125" customWidth="1"/>
    <col min="6661" max="6661" width="8.85546875" customWidth="1"/>
    <col min="6662" max="6662" width="1.140625" customWidth="1"/>
    <col min="6663" max="6667" width="4.7109375" customWidth="1"/>
    <col min="6668" max="6668" width="6.140625" customWidth="1"/>
    <col min="6669" max="6677" width="4.7109375" customWidth="1"/>
    <col min="6678" max="6678" width="10.42578125" customWidth="1"/>
    <col min="6679" max="6679" width="20.7109375" customWidth="1"/>
    <col min="6680" max="6680" width="10.140625" customWidth="1"/>
    <col min="6913" max="6913" width="1.28515625" customWidth="1"/>
    <col min="6914" max="6914" width="30.85546875" customWidth="1"/>
    <col min="6915" max="6915" width="22" customWidth="1"/>
    <col min="6916" max="6916" width="10.5703125" customWidth="1"/>
    <col min="6917" max="6917" width="8.85546875" customWidth="1"/>
    <col min="6918" max="6918" width="1.140625" customWidth="1"/>
    <col min="6919" max="6923" width="4.7109375" customWidth="1"/>
    <col min="6924" max="6924" width="6.140625" customWidth="1"/>
    <col min="6925" max="6933" width="4.7109375" customWidth="1"/>
    <col min="6934" max="6934" width="10.42578125" customWidth="1"/>
    <col min="6935" max="6935" width="20.7109375" customWidth="1"/>
    <col min="6936" max="6936" width="10.140625" customWidth="1"/>
    <col min="7169" max="7169" width="1.28515625" customWidth="1"/>
    <col min="7170" max="7170" width="30.85546875" customWidth="1"/>
    <col min="7171" max="7171" width="22" customWidth="1"/>
    <col min="7172" max="7172" width="10.5703125" customWidth="1"/>
    <col min="7173" max="7173" width="8.85546875" customWidth="1"/>
    <col min="7174" max="7174" width="1.140625" customWidth="1"/>
    <col min="7175" max="7179" width="4.7109375" customWidth="1"/>
    <col min="7180" max="7180" width="6.140625" customWidth="1"/>
    <col min="7181" max="7189" width="4.7109375" customWidth="1"/>
    <col min="7190" max="7190" width="10.42578125" customWidth="1"/>
    <col min="7191" max="7191" width="20.7109375" customWidth="1"/>
    <col min="7192" max="7192" width="10.140625" customWidth="1"/>
    <col min="7425" max="7425" width="1.28515625" customWidth="1"/>
    <col min="7426" max="7426" width="30.85546875" customWidth="1"/>
    <col min="7427" max="7427" width="22" customWidth="1"/>
    <col min="7428" max="7428" width="10.5703125" customWidth="1"/>
    <col min="7429" max="7429" width="8.85546875" customWidth="1"/>
    <col min="7430" max="7430" width="1.140625" customWidth="1"/>
    <col min="7431" max="7435" width="4.7109375" customWidth="1"/>
    <col min="7436" max="7436" width="6.140625" customWidth="1"/>
    <col min="7437" max="7445" width="4.7109375" customWidth="1"/>
    <col min="7446" max="7446" width="10.42578125" customWidth="1"/>
    <col min="7447" max="7447" width="20.7109375" customWidth="1"/>
    <col min="7448" max="7448" width="10.140625" customWidth="1"/>
    <col min="7681" max="7681" width="1.28515625" customWidth="1"/>
    <col min="7682" max="7682" width="30.85546875" customWidth="1"/>
    <col min="7683" max="7683" width="22" customWidth="1"/>
    <col min="7684" max="7684" width="10.5703125" customWidth="1"/>
    <col min="7685" max="7685" width="8.85546875" customWidth="1"/>
    <col min="7686" max="7686" width="1.140625" customWidth="1"/>
    <col min="7687" max="7691" width="4.7109375" customWidth="1"/>
    <col min="7692" max="7692" width="6.140625" customWidth="1"/>
    <col min="7693" max="7701" width="4.7109375" customWidth="1"/>
    <col min="7702" max="7702" width="10.42578125" customWidth="1"/>
    <col min="7703" max="7703" width="20.7109375" customWidth="1"/>
    <col min="7704" max="7704" width="10.140625" customWidth="1"/>
    <col min="7937" max="7937" width="1.28515625" customWidth="1"/>
    <col min="7938" max="7938" width="30.85546875" customWidth="1"/>
    <col min="7939" max="7939" width="22" customWidth="1"/>
    <col min="7940" max="7940" width="10.5703125" customWidth="1"/>
    <col min="7941" max="7941" width="8.85546875" customWidth="1"/>
    <col min="7942" max="7942" width="1.140625" customWidth="1"/>
    <col min="7943" max="7947" width="4.7109375" customWidth="1"/>
    <col min="7948" max="7948" width="6.140625" customWidth="1"/>
    <col min="7949" max="7957" width="4.7109375" customWidth="1"/>
    <col min="7958" max="7958" width="10.42578125" customWidth="1"/>
    <col min="7959" max="7959" width="20.7109375" customWidth="1"/>
    <col min="7960" max="7960" width="10.140625" customWidth="1"/>
    <col min="8193" max="8193" width="1.28515625" customWidth="1"/>
    <col min="8194" max="8194" width="30.85546875" customWidth="1"/>
    <col min="8195" max="8195" width="22" customWidth="1"/>
    <col min="8196" max="8196" width="10.5703125" customWidth="1"/>
    <col min="8197" max="8197" width="8.85546875" customWidth="1"/>
    <col min="8198" max="8198" width="1.140625" customWidth="1"/>
    <col min="8199" max="8203" width="4.7109375" customWidth="1"/>
    <col min="8204" max="8204" width="6.140625" customWidth="1"/>
    <col min="8205" max="8213" width="4.7109375" customWidth="1"/>
    <col min="8214" max="8214" width="10.42578125" customWidth="1"/>
    <col min="8215" max="8215" width="20.7109375" customWidth="1"/>
    <col min="8216" max="8216" width="10.140625" customWidth="1"/>
    <col min="8449" max="8449" width="1.28515625" customWidth="1"/>
    <col min="8450" max="8450" width="30.85546875" customWidth="1"/>
    <col min="8451" max="8451" width="22" customWidth="1"/>
    <col min="8452" max="8452" width="10.5703125" customWidth="1"/>
    <col min="8453" max="8453" width="8.85546875" customWidth="1"/>
    <col min="8454" max="8454" width="1.140625" customWidth="1"/>
    <col min="8455" max="8459" width="4.7109375" customWidth="1"/>
    <col min="8460" max="8460" width="6.140625" customWidth="1"/>
    <col min="8461" max="8469" width="4.7109375" customWidth="1"/>
    <col min="8470" max="8470" width="10.42578125" customWidth="1"/>
    <col min="8471" max="8471" width="20.7109375" customWidth="1"/>
    <col min="8472" max="8472" width="10.140625" customWidth="1"/>
    <col min="8705" max="8705" width="1.28515625" customWidth="1"/>
    <col min="8706" max="8706" width="30.85546875" customWidth="1"/>
    <col min="8707" max="8707" width="22" customWidth="1"/>
    <col min="8708" max="8708" width="10.5703125" customWidth="1"/>
    <col min="8709" max="8709" width="8.85546875" customWidth="1"/>
    <col min="8710" max="8710" width="1.140625" customWidth="1"/>
    <col min="8711" max="8715" width="4.7109375" customWidth="1"/>
    <col min="8716" max="8716" width="6.140625" customWidth="1"/>
    <col min="8717" max="8725" width="4.7109375" customWidth="1"/>
    <col min="8726" max="8726" width="10.42578125" customWidth="1"/>
    <col min="8727" max="8727" width="20.7109375" customWidth="1"/>
    <col min="8728" max="8728" width="10.140625" customWidth="1"/>
    <col min="8961" max="8961" width="1.28515625" customWidth="1"/>
    <col min="8962" max="8962" width="30.85546875" customWidth="1"/>
    <col min="8963" max="8963" width="22" customWidth="1"/>
    <col min="8964" max="8964" width="10.5703125" customWidth="1"/>
    <col min="8965" max="8965" width="8.85546875" customWidth="1"/>
    <col min="8966" max="8966" width="1.140625" customWidth="1"/>
    <col min="8967" max="8971" width="4.7109375" customWidth="1"/>
    <col min="8972" max="8972" width="6.140625" customWidth="1"/>
    <col min="8973" max="8981" width="4.7109375" customWidth="1"/>
    <col min="8982" max="8982" width="10.42578125" customWidth="1"/>
    <col min="8983" max="8983" width="20.7109375" customWidth="1"/>
    <col min="8984" max="8984" width="10.140625" customWidth="1"/>
    <col min="9217" max="9217" width="1.28515625" customWidth="1"/>
    <col min="9218" max="9218" width="30.85546875" customWidth="1"/>
    <col min="9219" max="9219" width="22" customWidth="1"/>
    <col min="9220" max="9220" width="10.5703125" customWidth="1"/>
    <col min="9221" max="9221" width="8.85546875" customWidth="1"/>
    <col min="9222" max="9222" width="1.140625" customWidth="1"/>
    <col min="9223" max="9227" width="4.7109375" customWidth="1"/>
    <col min="9228" max="9228" width="6.140625" customWidth="1"/>
    <col min="9229" max="9237" width="4.7109375" customWidth="1"/>
    <col min="9238" max="9238" width="10.42578125" customWidth="1"/>
    <col min="9239" max="9239" width="20.7109375" customWidth="1"/>
    <col min="9240" max="9240" width="10.140625" customWidth="1"/>
    <col min="9473" max="9473" width="1.28515625" customWidth="1"/>
    <col min="9474" max="9474" width="30.85546875" customWidth="1"/>
    <col min="9475" max="9475" width="22" customWidth="1"/>
    <col min="9476" max="9476" width="10.5703125" customWidth="1"/>
    <col min="9477" max="9477" width="8.85546875" customWidth="1"/>
    <col min="9478" max="9478" width="1.140625" customWidth="1"/>
    <col min="9479" max="9483" width="4.7109375" customWidth="1"/>
    <col min="9484" max="9484" width="6.140625" customWidth="1"/>
    <col min="9485" max="9493" width="4.7109375" customWidth="1"/>
    <col min="9494" max="9494" width="10.42578125" customWidth="1"/>
    <col min="9495" max="9495" width="20.7109375" customWidth="1"/>
    <col min="9496" max="9496" width="10.140625" customWidth="1"/>
    <col min="9729" max="9729" width="1.28515625" customWidth="1"/>
    <col min="9730" max="9730" width="30.85546875" customWidth="1"/>
    <col min="9731" max="9731" width="22" customWidth="1"/>
    <col min="9732" max="9732" width="10.5703125" customWidth="1"/>
    <col min="9733" max="9733" width="8.85546875" customWidth="1"/>
    <col min="9734" max="9734" width="1.140625" customWidth="1"/>
    <col min="9735" max="9739" width="4.7109375" customWidth="1"/>
    <col min="9740" max="9740" width="6.140625" customWidth="1"/>
    <col min="9741" max="9749" width="4.7109375" customWidth="1"/>
    <col min="9750" max="9750" width="10.42578125" customWidth="1"/>
    <col min="9751" max="9751" width="20.7109375" customWidth="1"/>
    <col min="9752" max="9752" width="10.140625" customWidth="1"/>
    <col min="9985" max="9985" width="1.28515625" customWidth="1"/>
    <col min="9986" max="9986" width="30.85546875" customWidth="1"/>
    <col min="9987" max="9987" width="22" customWidth="1"/>
    <col min="9988" max="9988" width="10.5703125" customWidth="1"/>
    <col min="9989" max="9989" width="8.85546875" customWidth="1"/>
    <col min="9990" max="9990" width="1.140625" customWidth="1"/>
    <col min="9991" max="9995" width="4.7109375" customWidth="1"/>
    <col min="9996" max="9996" width="6.140625" customWidth="1"/>
    <col min="9997" max="10005" width="4.7109375" customWidth="1"/>
    <col min="10006" max="10006" width="10.42578125" customWidth="1"/>
    <col min="10007" max="10007" width="20.7109375" customWidth="1"/>
    <col min="10008" max="10008" width="10.140625" customWidth="1"/>
    <col min="10241" max="10241" width="1.28515625" customWidth="1"/>
    <col min="10242" max="10242" width="30.85546875" customWidth="1"/>
    <col min="10243" max="10243" width="22" customWidth="1"/>
    <col min="10244" max="10244" width="10.5703125" customWidth="1"/>
    <col min="10245" max="10245" width="8.85546875" customWidth="1"/>
    <col min="10246" max="10246" width="1.140625" customWidth="1"/>
    <col min="10247" max="10251" width="4.7109375" customWidth="1"/>
    <col min="10252" max="10252" width="6.140625" customWidth="1"/>
    <col min="10253" max="10261" width="4.7109375" customWidth="1"/>
    <col min="10262" max="10262" width="10.42578125" customWidth="1"/>
    <col min="10263" max="10263" width="20.7109375" customWidth="1"/>
    <col min="10264" max="10264" width="10.140625" customWidth="1"/>
    <col min="10497" max="10497" width="1.28515625" customWidth="1"/>
    <col min="10498" max="10498" width="30.85546875" customWidth="1"/>
    <col min="10499" max="10499" width="22" customWidth="1"/>
    <col min="10500" max="10500" width="10.5703125" customWidth="1"/>
    <col min="10501" max="10501" width="8.85546875" customWidth="1"/>
    <col min="10502" max="10502" width="1.140625" customWidth="1"/>
    <col min="10503" max="10507" width="4.7109375" customWidth="1"/>
    <col min="10508" max="10508" width="6.140625" customWidth="1"/>
    <col min="10509" max="10517" width="4.7109375" customWidth="1"/>
    <col min="10518" max="10518" width="10.42578125" customWidth="1"/>
    <col min="10519" max="10519" width="20.7109375" customWidth="1"/>
    <col min="10520" max="10520" width="10.140625" customWidth="1"/>
    <col min="10753" max="10753" width="1.28515625" customWidth="1"/>
    <col min="10754" max="10754" width="30.85546875" customWidth="1"/>
    <col min="10755" max="10755" width="22" customWidth="1"/>
    <col min="10756" max="10756" width="10.5703125" customWidth="1"/>
    <col min="10757" max="10757" width="8.85546875" customWidth="1"/>
    <col min="10758" max="10758" width="1.140625" customWidth="1"/>
    <col min="10759" max="10763" width="4.7109375" customWidth="1"/>
    <col min="10764" max="10764" width="6.140625" customWidth="1"/>
    <col min="10765" max="10773" width="4.7109375" customWidth="1"/>
    <col min="10774" max="10774" width="10.42578125" customWidth="1"/>
    <col min="10775" max="10775" width="20.7109375" customWidth="1"/>
    <col min="10776" max="10776" width="10.140625" customWidth="1"/>
    <col min="11009" max="11009" width="1.28515625" customWidth="1"/>
    <col min="11010" max="11010" width="30.85546875" customWidth="1"/>
    <col min="11011" max="11011" width="22" customWidth="1"/>
    <col min="11012" max="11012" width="10.5703125" customWidth="1"/>
    <col min="11013" max="11013" width="8.85546875" customWidth="1"/>
    <col min="11014" max="11014" width="1.140625" customWidth="1"/>
    <col min="11015" max="11019" width="4.7109375" customWidth="1"/>
    <col min="11020" max="11020" width="6.140625" customWidth="1"/>
    <col min="11021" max="11029" width="4.7109375" customWidth="1"/>
    <col min="11030" max="11030" width="10.42578125" customWidth="1"/>
    <col min="11031" max="11031" width="20.7109375" customWidth="1"/>
    <col min="11032" max="11032" width="10.140625" customWidth="1"/>
    <col min="11265" max="11265" width="1.28515625" customWidth="1"/>
    <col min="11266" max="11266" width="30.85546875" customWidth="1"/>
    <col min="11267" max="11267" width="22" customWidth="1"/>
    <col min="11268" max="11268" width="10.5703125" customWidth="1"/>
    <col min="11269" max="11269" width="8.85546875" customWidth="1"/>
    <col min="11270" max="11270" width="1.140625" customWidth="1"/>
    <col min="11271" max="11275" width="4.7109375" customWidth="1"/>
    <col min="11276" max="11276" width="6.140625" customWidth="1"/>
    <col min="11277" max="11285" width="4.7109375" customWidth="1"/>
    <col min="11286" max="11286" width="10.42578125" customWidth="1"/>
    <col min="11287" max="11287" width="20.7109375" customWidth="1"/>
    <col min="11288" max="11288" width="10.140625" customWidth="1"/>
    <col min="11521" max="11521" width="1.28515625" customWidth="1"/>
    <col min="11522" max="11522" width="30.85546875" customWidth="1"/>
    <col min="11523" max="11523" width="22" customWidth="1"/>
    <col min="11524" max="11524" width="10.5703125" customWidth="1"/>
    <col min="11525" max="11525" width="8.85546875" customWidth="1"/>
    <col min="11526" max="11526" width="1.140625" customWidth="1"/>
    <col min="11527" max="11531" width="4.7109375" customWidth="1"/>
    <col min="11532" max="11532" width="6.140625" customWidth="1"/>
    <col min="11533" max="11541" width="4.7109375" customWidth="1"/>
    <col min="11542" max="11542" width="10.42578125" customWidth="1"/>
    <col min="11543" max="11543" width="20.7109375" customWidth="1"/>
    <col min="11544" max="11544" width="10.140625" customWidth="1"/>
    <col min="11777" max="11777" width="1.28515625" customWidth="1"/>
    <col min="11778" max="11778" width="30.85546875" customWidth="1"/>
    <col min="11779" max="11779" width="22" customWidth="1"/>
    <col min="11780" max="11780" width="10.5703125" customWidth="1"/>
    <col min="11781" max="11781" width="8.85546875" customWidth="1"/>
    <col min="11782" max="11782" width="1.140625" customWidth="1"/>
    <col min="11783" max="11787" width="4.7109375" customWidth="1"/>
    <col min="11788" max="11788" width="6.140625" customWidth="1"/>
    <col min="11789" max="11797" width="4.7109375" customWidth="1"/>
    <col min="11798" max="11798" width="10.42578125" customWidth="1"/>
    <col min="11799" max="11799" width="20.7109375" customWidth="1"/>
    <col min="11800" max="11800" width="10.140625" customWidth="1"/>
    <col min="12033" max="12033" width="1.28515625" customWidth="1"/>
    <col min="12034" max="12034" width="30.85546875" customWidth="1"/>
    <col min="12035" max="12035" width="22" customWidth="1"/>
    <col min="12036" max="12036" width="10.5703125" customWidth="1"/>
    <col min="12037" max="12037" width="8.85546875" customWidth="1"/>
    <col min="12038" max="12038" width="1.140625" customWidth="1"/>
    <col min="12039" max="12043" width="4.7109375" customWidth="1"/>
    <col min="12044" max="12044" width="6.140625" customWidth="1"/>
    <col min="12045" max="12053" width="4.7109375" customWidth="1"/>
    <col min="12054" max="12054" width="10.42578125" customWidth="1"/>
    <col min="12055" max="12055" width="20.7109375" customWidth="1"/>
    <col min="12056" max="12056" width="10.140625" customWidth="1"/>
    <col min="12289" max="12289" width="1.28515625" customWidth="1"/>
    <col min="12290" max="12290" width="30.85546875" customWidth="1"/>
    <col min="12291" max="12291" width="22" customWidth="1"/>
    <col min="12292" max="12292" width="10.5703125" customWidth="1"/>
    <col min="12293" max="12293" width="8.85546875" customWidth="1"/>
    <col min="12294" max="12294" width="1.140625" customWidth="1"/>
    <col min="12295" max="12299" width="4.7109375" customWidth="1"/>
    <col min="12300" max="12300" width="6.140625" customWidth="1"/>
    <col min="12301" max="12309" width="4.7109375" customWidth="1"/>
    <col min="12310" max="12310" width="10.42578125" customWidth="1"/>
    <col min="12311" max="12311" width="20.7109375" customWidth="1"/>
    <col min="12312" max="12312" width="10.140625" customWidth="1"/>
    <col min="12545" max="12545" width="1.28515625" customWidth="1"/>
    <col min="12546" max="12546" width="30.85546875" customWidth="1"/>
    <col min="12547" max="12547" width="22" customWidth="1"/>
    <col min="12548" max="12548" width="10.5703125" customWidth="1"/>
    <col min="12549" max="12549" width="8.85546875" customWidth="1"/>
    <col min="12550" max="12550" width="1.140625" customWidth="1"/>
    <col min="12551" max="12555" width="4.7109375" customWidth="1"/>
    <col min="12556" max="12556" width="6.140625" customWidth="1"/>
    <col min="12557" max="12565" width="4.7109375" customWidth="1"/>
    <col min="12566" max="12566" width="10.42578125" customWidth="1"/>
    <col min="12567" max="12567" width="20.7109375" customWidth="1"/>
    <col min="12568" max="12568" width="10.140625" customWidth="1"/>
    <col min="12801" max="12801" width="1.28515625" customWidth="1"/>
    <col min="12802" max="12802" width="30.85546875" customWidth="1"/>
    <col min="12803" max="12803" width="22" customWidth="1"/>
    <col min="12804" max="12804" width="10.5703125" customWidth="1"/>
    <col min="12805" max="12805" width="8.85546875" customWidth="1"/>
    <col min="12806" max="12806" width="1.140625" customWidth="1"/>
    <col min="12807" max="12811" width="4.7109375" customWidth="1"/>
    <col min="12812" max="12812" width="6.140625" customWidth="1"/>
    <col min="12813" max="12821" width="4.7109375" customWidth="1"/>
    <col min="12822" max="12822" width="10.42578125" customWidth="1"/>
    <col min="12823" max="12823" width="20.7109375" customWidth="1"/>
    <col min="12824" max="12824" width="10.140625" customWidth="1"/>
    <col min="13057" max="13057" width="1.28515625" customWidth="1"/>
    <col min="13058" max="13058" width="30.85546875" customWidth="1"/>
    <col min="13059" max="13059" width="22" customWidth="1"/>
    <col min="13060" max="13060" width="10.5703125" customWidth="1"/>
    <col min="13061" max="13061" width="8.85546875" customWidth="1"/>
    <col min="13062" max="13062" width="1.140625" customWidth="1"/>
    <col min="13063" max="13067" width="4.7109375" customWidth="1"/>
    <col min="13068" max="13068" width="6.140625" customWidth="1"/>
    <col min="13069" max="13077" width="4.7109375" customWidth="1"/>
    <col min="13078" max="13078" width="10.42578125" customWidth="1"/>
    <col min="13079" max="13079" width="20.7109375" customWidth="1"/>
    <col min="13080" max="13080" width="10.140625" customWidth="1"/>
    <col min="13313" max="13313" width="1.28515625" customWidth="1"/>
    <col min="13314" max="13314" width="30.85546875" customWidth="1"/>
    <col min="13315" max="13315" width="22" customWidth="1"/>
    <col min="13316" max="13316" width="10.5703125" customWidth="1"/>
    <col min="13317" max="13317" width="8.85546875" customWidth="1"/>
    <col min="13318" max="13318" width="1.140625" customWidth="1"/>
    <col min="13319" max="13323" width="4.7109375" customWidth="1"/>
    <col min="13324" max="13324" width="6.140625" customWidth="1"/>
    <col min="13325" max="13333" width="4.7109375" customWidth="1"/>
    <col min="13334" max="13334" width="10.42578125" customWidth="1"/>
    <col min="13335" max="13335" width="20.7109375" customWidth="1"/>
    <col min="13336" max="13336" width="10.140625" customWidth="1"/>
    <col min="13569" max="13569" width="1.28515625" customWidth="1"/>
    <col min="13570" max="13570" width="30.85546875" customWidth="1"/>
    <col min="13571" max="13571" width="22" customWidth="1"/>
    <col min="13572" max="13572" width="10.5703125" customWidth="1"/>
    <col min="13573" max="13573" width="8.85546875" customWidth="1"/>
    <col min="13574" max="13574" width="1.140625" customWidth="1"/>
    <col min="13575" max="13579" width="4.7109375" customWidth="1"/>
    <col min="13580" max="13580" width="6.140625" customWidth="1"/>
    <col min="13581" max="13589" width="4.7109375" customWidth="1"/>
    <col min="13590" max="13590" width="10.42578125" customWidth="1"/>
    <col min="13591" max="13591" width="20.7109375" customWidth="1"/>
    <col min="13592" max="13592" width="10.140625" customWidth="1"/>
    <col min="13825" max="13825" width="1.28515625" customWidth="1"/>
    <col min="13826" max="13826" width="30.85546875" customWidth="1"/>
    <col min="13827" max="13827" width="22" customWidth="1"/>
    <col min="13828" max="13828" width="10.5703125" customWidth="1"/>
    <col min="13829" max="13829" width="8.85546875" customWidth="1"/>
    <col min="13830" max="13830" width="1.140625" customWidth="1"/>
    <col min="13831" max="13835" width="4.7109375" customWidth="1"/>
    <col min="13836" max="13836" width="6.140625" customWidth="1"/>
    <col min="13837" max="13845" width="4.7109375" customWidth="1"/>
    <col min="13846" max="13846" width="10.42578125" customWidth="1"/>
    <col min="13847" max="13847" width="20.7109375" customWidth="1"/>
    <col min="13848" max="13848" width="10.140625" customWidth="1"/>
    <col min="14081" max="14081" width="1.28515625" customWidth="1"/>
    <col min="14082" max="14082" width="30.85546875" customWidth="1"/>
    <col min="14083" max="14083" width="22" customWidth="1"/>
    <col min="14084" max="14084" width="10.5703125" customWidth="1"/>
    <col min="14085" max="14085" width="8.85546875" customWidth="1"/>
    <col min="14086" max="14086" width="1.140625" customWidth="1"/>
    <col min="14087" max="14091" width="4.7109375" customWidth="1"/>
    <col min="14092" max="14092" width="6.140625" customWidth="1"/>
    <col min="14093" max="14101" width="4.7109375" customWidth="1"/>
    <col min="14102" max="14102" width="10.42578125" customWidth="1"/>
    <col min="14103" max="14103" width="20.7109375" customWidth="1"/>
    <col min="14104" max="14104" width="10.140625" customWidth="1"/>
    <col min="14337" max="14337" width="1.28515625" customWidth="1"/>
    <col min="14338" max="14338" width="30.85546875" customWidth="1"/>
    <col min="14339" max="14339" width="22" customWidth="1"/>
    <col min="14340" max="14340" width="10.5703125" customWidth="1"/>
    <col min="14341" max="14341" width="8.85546875" customWidth="1"/>
    <col min="14342" max="14342" width="1.140625" customWidth="1"/>
    <col min="14343" max="14347" width="4.7109375" customWidth="1"/>
    <col min="14348" max="14348" width="6.140625" customWidth="1"/>
    <col min="14349" max="14357" width="4.7109375" customWidth="1"/>
    <col min="14358" max="14358" width="10.42578125" customWidth="1"/>
    <col min="14359" max="14359" width="20.7109375" customWidth="1"/>
    <col min="14360" max="14360" width="10.140625" customWidth="1"/>
    <col min="14593" max="14593" width="1.28515625" customWidth="1"/>
    <col min="14594" max="14594" width="30.85546875" customWidth="1"/>
    <col min="14595" max="14595" width="22" customWidth="1"/>
    <col min="14596" max="14596" width="10.5703125" customWidth="1"/>
    <col min="14597" max="14597" width="8.85546875" customWidth="1"/>
    <col min="14598" max="14598" width="1.140625" customWidth="1"/>
    <col min="14599" max="14603" width="4.7109375" customWidth="1"/>
    <col min="14604" max="14604" width="6.140625" customWidth="1"/>
    <col min="14605" max="14613" width="4.7109375" customWidth="1"/>
    <col min="14614" max="14614" width="10.42578125" customWidth="1"/>
    <col min="14615" max="14615" width="20.7109375" customWidth="1"/>
    <col min="14616" max="14616" width="10.140625" customWidth="1"/>
    <col min="14849" max="14849" width="1.28515625" customWidth="1"/>
    <col min="14850" max="14850" width="30.85546875" customWidth="1"/>
    <col min="14851" max="14851" width="22" customWidth="1"/>
    <col min="14852" max="14852" width="10.5703125" customWidth="1"/>
    <col min="14853" max="14853" width="8.85546875" customWidth="1"/>
    <col min="14854" max="14854" width="1.140625" customWidth="1"/>
    <col min="14855" max="14859" width="4.7109375" customWidth="1"/>
    <col min="14860" max="14860" width="6.140625" customWidth="1"/>
    <col min="14861" max="14869" width="4.7109375" customWidth="1"/>
    <col min="14870" max="14870" width="10.42578125" customWidth="1"/>
    <col min="14871" max="14871" width="20.7109375" customWidth="1"/>
    <col min="14872" max="14872" width="10.140625" customWidth="1"/>
    <col min="15105" max="15105" width="1.28515625" customWidth="1"/>
    <col min="15106" max="15106" width="30.85546875" customWidth="1"/>
    <col min="15107" max="15107" width="22" customWidth="1"/>
    <col min="15108" max="15108" width="10.5703125" customWidth="1"/>
    <col min="15109" max="15109" width="8.85546875" customWidth="1"/>
    <col min="15110" max="15110" width="1.140625" customWidth="1"/>
    <col min="15111" max="15115" width="4.7109375" customWidth="1"/>
    <col min="15116" max="15116" width="6.140625" customWidth="1"/>
    <col min="15117" max="15125" width="4.7109375" customWidth="1"/>
    <col min="15126" max="15126" width="10.42578125" customWidth="1"/>
    <col min="15127" max="15127" width="20.7109375" customWidth="1"/>
    <col min="15128" max="15128" width="10.140625" customWidth="1"/>
    <col min="15361" max="15361" width="1.28515625" customWidth="1"/>
    <col min="15362" max="15362" width="30.85546875" customWidth="1"/>
    <col min="15363" max="15363" width="22" customWidth="1"/>
    <col min="15364" max="15364" width="10.5703125" customWidth="1"/>
    <col min="15365" max="15365" width="8.85546875" customWidth="1"/>
    <col min="15366" max="15366" width="1.140625" customWidth="1"/>
    <col min="15367" max="15371" width="4.7109375" customWidth="1"/>
    <col min="15372" max="15372" width="6.140625" customWidth="1"/>
    <col min="15373" max="15381" width="4.7109375" customWidth="1"/>
    <col min="15382" max="15382" width="10.42578125" customWidth="1"/>
    <col min="15383" max="15383" width="20.7109375" customWidth="1"/>
    <col min="15384" max="15384" width="10.140625" customWidth="1"/>
    <col min="15617" max="15617" width="1.28515625" customWidth="1"/>
    <col min="15618" max="15618" width="30.85546875" customWidth="1"/>
    <col min="15619" max="15619" width="22" customWidth="1"/>
    <col min="15620" max="15620" width="10.5703125" customWidth="1"/>
    <col min="15621" max="15621" width="8.85546875" customWidth="1"/>
    <col min="15622" max="15622" width="1.140625" customWidth="1"/>
    <col min="15623" max="15627" width="4.7109375" customWidth="1"/>
    <col min="15628" max="15628" width="6.140625" customWidth="1"/>
    <col min="15629" max="15637" width="4.7109375" customWidth="1"/>
    <col min="15638" max="15638" width="10.42578125" customWidth="1"/>
    <col min="15639" max="15639" width="20.7109375" customWidth="1"/>
    <col min="15640" max="15640" width="10.140625" customWidth="1"/>
    <col min="15873" max="15873" width="1.28515625" customWidth="1"/>
    <col min="15874" max="15874" width="30.85546875" customWidth="1"/>
    <col min="15875" max="15875" width="22" customWidth="1"/>
    <col min="15876" max="15876" width="10.5703125" customWidth="1"/>
    <col min="15877" max="15877" width="8.85546875" customWidth="1"/>
    <col min="15878" max="15878" width="1.140625" customWidth="1"/>
    <col min="15879" max="15883" width="4.7109375" customWidth="1"/>
    <col min="15884" max="15884" width="6.140625" customWidth="1"/>
    <col min="15885" max="15893" width="4.7109375" customWidth="1"/>
    <col min="15894" max="15894" width="10.42578125" customWidth="1"/>
    <col min="15895" max="15895" width="20.7109375" customWidth="1"/>
    <col min="15896" max="15896" width="10.140625" customWidth="1"/>
    <col min="16129" max="16129" width="1.28515625" customWidth="1"/>
    <col min="16130" max="16130" width="30.85546875" customWidth="1"/>
    <col min="16131" max="16131" width="22" customWidth="1"/>
    <col min="16132" max="16132" width="10.5703125" customWidth="1"/>
    <col min="16133" max="16133" width="8.85546875" customWidth="1"/>
    <col min="16134" max="16134" width="1.140625" customWidth="1"/>
    <col min="16135" max="16139" width="4.7109375" customWidth="1"/>
    <col min="16140" max="16140" width="6.140625" customWidth="1"/>
    <col min="16141" max="16149" width="4.7109375" customWidth="1"/>
    <col min="16150" max="16150" width="10.42578125" customWidth="1"/>
    <col min="16151" max="16151" width="20.7109375" customWidth="1"/>
    <col min="16152" max="16152" width="10.140625" customWidth="1"/>
  </cols>
  <sheetData>
    <row r="1" spans="1:30" ht="20.25" x14ac:dyDescent="0.3">
      <c r="A1" s="9"/>
      <c r="B1" s="126" t="s">
        <v>78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9"/>
      <c r="B2" s="11" t="s">
        <v>79</v>
      </c>
      <c r="C2" s="131" t="s">
        <v>80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72</v>
      </c>
      <c r="C3" s="23" t="s">
        <v>34</v>
      </c>
      <c r="D3" s="71" t="s">
        <v>35</v>
      </c>
      <c r="E3" s="72" t="s">
        <v>1</v>
      </c>
      <c r="F3" s="25"/>
      <c r="G3" s="73" t="s">
        <v>36</v>
      </c>
      <c r="H3" s="74" t="s">
        <v>37</v>
      </c>
      <c r="I3" s="74" t="s">
        <v>31</v>
      </c>
      <c r="J3" s="18" t="s">
        <v>38</v>
      </c>
      <c r="K3" s="75" t="s">
        <v>39</v>
      </c>
      <c r="L3" s="75" t="s">
        <v>40</v>
      </c>
      <c r="M3" s="73" t="s">
        <v>41</v>
      </c>
      <c r="N3" s="73" t="s">
        <v>30</v>
      </c>
      <c r="O3" s="74" t="s">
        <v>42</v>
      </c>
      <c r="P3" s="73" t="s">
        <v>37</v>
      </c>
      <c r="Q3" s="73" t="s">
        <v>16</v>
      </c>
      <c r="R3" s="73">
        <v>1</v>
      </c>
      <c r="S3" s="73">
        <v>2</v>
      </c>
      <c r="T3" s="73">
        <v>3</v>
      </c>
      <c r="U3" s="73" t="s">
        <v>43</v>
      </c>
      <c r="V3" s="18" t="s">
        <v>21</v>
      </c>
      <c r="W3" s="17" t="s">
        <v>44</v>
      </c>
      <c r="X3" s="17" t="s">
        <v>45</v>
      </c>
      <c r="Y3" s="67"/>
      <c r="Z3" s="67"/>
      <c r="AA3" s="67"/>
      <c r="AB3" s="67"/>
      <c r="AC3" s="67"/>
      <c r="AD3" s="67"/>
    </row>
    <row r="4" spans="1:30" x14ac:dyDescent="0.25">
      <c r="A4" s="9"/>
      <c r="B4" s="97" t="s">
        <v>81</v>
      </c>
      <c r="C4" s="98" t="s">
        <v>82</v>
      </c>
      <c r="D4" s="94" t="s">
        <v>63</v>
      </c>
      <c r="E4" s="127" t="s">
        <v>83</v>
      </c>
      <c r="F4" s="25"/>
      <c r="G4" s="76"/>
      <c r="H4" s="99"/>
      <c r="I4" s="99">
        <v>1</v>
      </c>
      <c r="J4" s="100"/>
      <c r="K4" s="100" t="s">
        <v>74</v>
      </c>
      <c r="L4" s="100"/>
      <c r="M4" s="100">
        <v>1</v>
      </c>
      <c r="N4" s="100"/>
      <c r="O4" s="76"/>
      <c r="P4" s="99"/>
      <c r="Q4" s="103" t="s">
        <v>115</v>
      </c>
      <c r="R4" s="101" t="s">
        <v>115</v>
      </c>
      <c r="S4" s="101"/>
      <c r="T4" s="101"/>
      <c r="U4" s="101"/>
      <c r="V4" s="102">
        <v>0.66700000000000004</v>
      </c>
      <c r="W4" s="98" t="s">
        <v>84</v>
      </c>
      <c r="X4" s="103" t="s">
        <v>116</v>
      </c>
      <c r="Y4" s="67"/>
      <c r="Z4" s="67"/>
      <c r="AA4" s="67"/>
      <c r="AB4" s="67"/>
      <c r="AC4" s="67"/>
      <c r="AD4" s="67"/>
    </row>
    <row r="5" spans="1:30" x14ac:dyDescent="0.25">
      <c r="A5" s="24"/>
      <c r="B5" s="97" t="s">
        <v>86</v>
      </c>
      <c r="C5" s="98" t="s">
        <v>87</v>
      </c>
      <c r="D5" s="94" t="s">
        <v>63</v>
      </c>
      <c r="E5" s="127" t="s">
        <v>83</v>
      </c>
      <c r="F5" s="25"/>
      <c r="G5" s="76">
        <v>1</v>
      </c>
      <c r="H5" s="99"/>
      <c r="I5" s="99"/>
      <c r="J5" s="100"/>
      <c r="K5" s="100" t="s">
        <v>74</v>
      </c>
      <c r="L5" s="100" t="s">
        <v>88</v>
      </c>
      <c r="M5" s="100">
        <v>1</v>
      </c>
      <c r="N5" s="100">
        <v>1</v>
      </c>
      <c r="O5" s="76"/>
      <c r="P5" s="99">
        <v>2</v>
      </c>
      <c r="Q5" s="103" t="s">
        <v>117</v>
      </c>
      <c r="R5" s="101" t="s">
        <v>118</v>
      </c>
      <c r="S5" s="101" t="s">
        <v>119</v>
      </c>
      <c r="T5" s="101" t="s">
        <v>119</v>
      </c>
      <c r="U5" s="101" t="s">
        <v>120</v>
      </c>
      <c r="V5" s="102">
        <v>0.75</v>
      </c>
      <c r="W5" s="98" t="s">
        <v>89</v>
      </c>
      <c r="X5" s="103" t="s">
        <v>85</v>
      </c>
      <c r="Y5" s="67"/>
      <c r="Z5" s="67"/>
      <c r="AA5" s="67"/>
      <c r="AB5" s="67"/>
      <c r="AC5" s="67"/>
      <c r="AD5" s="67"/>
    </row>
    <row r="6" spans="1:30" x14ac:dyDescent="0.25">
      <c r="A6" s="24"/>
      <c r="B6" s="97" t="s">
        <v>90</v>
      </c>
      <c r="C6" s="98" t="s">
        <v>91</v>
      </c>
      <c r="D6" s="94" t="s">
        <v>63</v>
      </c>
      <c r="E6" s="127" t="s">
        <v>83</v>
      </c>
      <c r="F6" s="25"/>
      <c r="G6" s="76"/>
      <c r="H6" s="99"/>
      <c r="I6" s="99">
        <v>1</v>
      </c>
      <c r="J6" s="100"/>
      <c r="K6" s="100" t="s">
        <v>74</v>
      </c>
      <c r="L6" s="100"/>
      <c r="M6" s="100">
        <v>1</v>
      </c>
      <c r="N6" s="100"/>
      <c r="O6" s="76"/>
      <c r="P6" s="99">
        <v>1</v>
      </c>
      <c r="Q6" s="103" t="s">
        <v>121</v>
      </c>
      <c r="R6" s="101" t="s">
        <v>121</v>
      </c>
      <c r="S6" s="101"/>
      <c r="T6" s="101"/>
      <c r="U6" s="101"/>
      <c r="V6" s="102">
        <v>0</v>
      </c>
      <c r="W6" s="98" t="s">
        <v>92</v>
      </c>
      <c r="X6" s="103" t="s">
        <v>93</v>
      </c>
      <c r="Y6" s="67"/>
      <c r="Z6" s="67"/>
      <c r="AA6" s="67"/>
      <c r="AB6" s="67"/>
      <c r="AC6" s="67"/>
      <c r="AD6" s="67"/>
    </row>
    <row r="7" spans="1:30" x14ac:dyDescent="0.25">
      <c r="A7" s="24"/>
      <c r="B7" s="97" t="s">
        <v>77</v>
      </c>
      <c r="C7" s="98" t="s">
        <v>73</v>
      </c>
      <c r="D7" s="94" t="s">
        <v>63</v>
      </c>
      <c r="E7" s="127" t="s">
        <v>83</v>
      </c>
      <c r="F7" s="25"/>
      <c r="G7" s="76"/>
      <c r="H7" s="99"/>
      <c r="I7" s="99">
        <v>1</v>
      </c>
      <c r="J7" s="100" t="s">
        <v>94</v>
      </c>
      <c r="K7" s="100">
        <v>5</v>
      </c>
      <c r="L7" s="100"/>
      <c r="M7" s="100">
        <v>1</v>
      </c>
      <c r="N7" s="100"/>
      <c r="O7" s="76"/>
      <c r="P7" s="99"/>
      <c r="Q7" s="103" t="s">
        <v>122</v>
      </c>
      <c r="R7" s="101" t="s">
        <v>122</v>
      </c>
      <c r="S7" s="101"/>
      <c r="T7" s="101"/>
      <c r="U7" s="101"/>
      <c r="V7" s="102">
        <v>0.66700000000000004</v>
      </c>
      <c r="W7" s="98" t="s">
        <v>75</v>
      </c>
      <c r="X7" s="103" t="s">
        <v>76</v>
      </c>
      <c r="Y7" s="67"/>
      <c r="Z7" s="67"/>
      <c r="AA7" s="67"/>
      <c r="AB7" s="67"/>
      <c r="AC7" s="67"/>
      <c r="AD7" s="67"/>
    </row>
    <row r="8" spans="1:30" x14ac:dyDescent="0.25">
      <c r="A8" s="9"/>
      <c r="B8" s="94" t="s">
        <v>95</v>
      </c>
      <c r="C8" s="144" t="s">
        <v>96</v>
      </c>
      <c r="D8" s="94" t="s">
        <v>63</v>
      </c>
      <c r="E8" s="145" t="s">
        <v>83</v>
      </c>
      <c r="F8" s="25"/>
      <c r="G8" s="76">
        <v>1</v>
      </c>
      <c r="H8" s="76"/>
      <c r="I8" s="76"/>
      <c r="J8" s="76"/>
      <c r="K8" s="76" t="s">
        <v>74</v>
      </c>
      <c r="L8" s="76"/>
      <c r="M8" s="76">
        <v>1</v>
      </c>
      <c r="N8" s="76"/>
      <c r="O8" s="76"/>
      <c r="P8" s="76"/>
      <c r="Q8" s="103" t="s">
        <v>123</v>
      </c>
      <c r="R8" s="103" t="s">
        <v>124</v>
      </c>
      <c r="S8" s="103" t="s">
        <v>119</v>
      </c>
      <c r="T8" s="103"/>
      <c r="U8" s="103"/>
      <c r="V8" s="146">
        <v>0.57099999999999995</v>
      </c>
      <c r="W8" s="144" t="s">
        <v>89</v>
      </c>
      <c r="X8" s="103" t="s">
        <v>97</v>
      </c>
      <c r="Y8" s="67"/>
      <c r="Z8" s="67"/>
      <c r="AA8" s="67"/>
      <c r="AB8" s="67"/>
      <c r="AC8" s="67"/>
      <c r="AD8" s="67"/>
    </row>
    <row r="9" spans="1:30" x14ac:dyDescent="0.25">
      <c r="A9" s="9"/>
      <c r="B9" s="97" t="s">
        <v>98</v>
      </c>
      <c r="C9" s="98" t="s">
        <v>125</v>
      </c>
      <c r="D9" s="94" t="s">
        <v>63</v>
      </c>
      <c r="E9" s="115" t="s">
        <v>99</v>
      </c>
      <c r="F9" s="78"/>
      <c r="G9" s="76">
        <v>1</v>
      </c>
      <c r="H9" s="76"/>
      <c r="I9" s="99"/>
      <c r="J9" s="100" t="s">
        <v>94</v>
      </c>
      <c r="K9" s="100">
        <v>6</v>
      </c>
      <c r="L9" s="100"/>
      <c r="M9" s="76">
        <v>1</v>
      </c>
      <c r="N9" s="76"/>
      <c r="O9" s="76"/>
      <c r="P9" s="76"/>
      <c r="Q9" s="103" t="s">
        <v>126</v>
      </c>
      <c r="R9" s="103" t="s">
        <v>127</v>
      </c>
      <c r="S9" s="101" t="s">
        <v>119</v>
      </c>
      <c r="T9" s="101"/>
      <c r="U9" s="101"/>
      <c r="V9" s="102">
        <v>0.4</v>
      </c>
      <c r="W9" s="98" t="s">
        <v>100</v>
      </c>
      <c r="X9" s="103" t="s">
        <v>101</v>
      </c>
      <c r="Y9" s="67"/>
      <c r="Z9" s="67"/>
      <c r="AA9" s="67"/>
      <c r="AB9" s="67"/>
      <c r="AC9" s="67"/>
      <c r="AD9" s="67"/>
    </row>
    <row r="10" spans="1:30" x14ac:dyDescent="0.25">
      <c r="A10" s="9"/>
      <c r="B10" s="97" t="s">
        <v>177</v>
      </c>
      <c r="C10" s="98" t="s">
        <v>178</v>
      </c>
      <c r="D10" s="94" t="s">
        <v>63</v>
      </c>
      <c r="E10" s="115" t="s">
        <v>83</v>
      </c>
      <c r="F10" s="25"/>
      <c r="G10" s="76"/>
      <c r="H10" s="99"/>
      <c r="I10" s="99">
        <v>1</v>
      </c>
      <c r="J10" s="100"/>
      <c r="K10" s="100" t="s">
        <v>74</v>
      </c>
      <c r="L10" s="100"/>
      <c r="M10" s="100">
        <v>1</v>
      </c>
      <c r="N10" s="100"/>
      <c r="O10" s="76"/>
      <c r="P10" s="99"/>
      <c r="Q10" s="103" t="s">
        <v>179</v>
      </c>
      <c r="R10" s="101" t="s">
        <v>180</v>
      </c>
      <c r="S10" s="101"/>
      <c r="T10" s="101" t="s">
        <v>119</v>
      </c>
      <c r="U10" s="101"/>
      <c r="V10" s="102">
        <v>0.33300000000000002</v>
      </c>
      <c r="W10" s="98" t="s">
        <v>100</v>
      </c>
      <c r="X10" s="103" t="s">
        <v>181</v>
      </c>
      <c r="Y10" s="67"/>
      <c r="Z10" s="67"/>
      <c r="AA10" s="67"/>
      <c r="AB10" s="67"/>
      <c r="AC10" s="67"/>
      <c r="AD10" s="67"/>
    </row>
    <row r="11" spans="1:30" x14ac:dyDescent="0.25">
      <c r="A11" s="24"/>
      <c r="B11" s="23" t="s">
        <v>7</v>
      </c>
      <c r="C11" s="18"/>
      <c r="D11" s="17"/>
      <c r="E11" s="77"/>
      <c r="F11" s="78"/>
      <c r="G11" s="19">
        <f>SUM(G4:G10)</f>
        <v>3</v>
      </c>
      <c r="H11" s="19"/>
      <c r="I11" s="19">
        <f>SUM(I4:I10)</f>
        <v>4</v>
      </c>
      <c r="J11" s="18"/>
      <c r="K11" s="18"/>
      <c r="L11" s="18"/>
      <c r="M11" s="19">
        <f t="shared" ref="M11:P11" si="0">SUM(M4:M10)</f>
        <v>7</v>
      </c>
      <c r="N11" s="19">
        <f t="shared" si="0"/>
        <v>1</v>
      </c>
      <c r="O11" s="19"/>
      <c r="P11" s="19">
        <f t="shared" si="0"/>
        <v>3</v>
      </c>
      <c r="Q11" s="80" t="s">
        <v>182</v>
      </c>
      <c r="R11" s="80" t="s">
        <v>183</v>
      </c>
      <c r="S11" s="80" t="s">
        <v>128</v>
      </c>
      <c r="T11" s="80" t="s">
        <v>132</v>
      </c>
      <c r="U11" s="80" t="s">
        <v>120</v>
      </c>
      <c r="V11" s="34">
        <v>0.53800000000000003</v>
      </c>
      <c r="W11" s="79"/>
      <c r="X11" s="80"/>
      <c r="Y11" s="67"/>
      <c r="Z11" s="67"/>
      <c r="AA11" s="67"/>
      <c r="AB11" s="67"/>
      <c r="AC11" s="67"/>
      <c r="AD11" s="67"/>
    </row>
    <row r="12" spans="1:30" x14ac:dyDescent="0.25">
      <c r="A12" s="24"/>
      <c r="B12" s="128" t="s">
        <v>46</v>
      </c>
      <c r="C12" s="104" t="s">
        <v>102</v>
      </c>
      <c r="D12" s="129"/>
      <c r="E12" s="63"/>
      <c r="F12" s="64"/>
      <c r="G12" s="132"/>
      <c r="H12" s="116"/>
      <c r="I12" s="105"/>
      <c r="J12" s="116"/>
      <c r="K12" s="117"/>
      <c r="L12" s="117"/>
      <c r="M12" s="117"/>
      <c r="N12" s="117"/>
      <c r="O12" s="104"/>
      <c r="P12" s="117"/>
      <c r="Q12" s="147"/>
      <c r="R12" s="147"/>
      <c r="S12" s="147"/>
      <c r="T12" s="147"/>
      <c r="U12" s="147"/>
      <c r="V12" s="84"/>
      <c r="W12" s="117"/>
      <c r="X12" s="96"/>
      <c r="Y12" s="67"/>
      <c r="Z12" s="67"/>
      <c r="AA12" s="67"/>
      <c r="AB12" s="67"/>
      <c r="AC12" s="67"/>
      <c r="AD12" s="67"/>
    </row>
    <row r="13" spans="1:30" x14ac:dyDescent="0.25">
      <c r="A13" s="24"/>
      <c r="B13" s="118"/>
      <c r="C13" s="130"/>
      <c r="D13" s="130"/>
      <c r="E13" s="81"/>
      <c r="F13" s="81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48"/>
      <c r="R13" s="148"/>
      <c r="S13" s="148"/>
      <c r="T13" s="148"/>
      <c r="U13" s="148"/>
      <c r="V13" s="119"/>
      <c r="W13" s="119"/>
      <c r="X13" s="120"/>
      <c r="Y13" s="67"/>
      <c r="Z13" s="67"/>
      <c r="AA13" s="67"/>
      <c r="AB13" s="67"/>
      <c r="AC13" s="67"/>
      <c r="AD13" s="67"/>
    </row>
    <row r="14" spans="1:30" x14ac:dyDescent="0.25">
      <c r="A14" s="9"/>
      <c r="B14" s="23" t="s">
        <v>103</v>
      </c>
      <c r="C14" s="23" t="s">
        <v>104</v>
      </c>
      <c r="D14" s="17" t="s">
        <v>35</v>
      </c>
      <c r="E14" s="22" t="s">
        <v>1</v>
      </c>
      <c r="F14" s="133"/>
      <c r="G14" s="19" t="s">
        <v>36</v>
      </c>
      <c r="H14" s="16" t="s">
        <v>37</v>
      </c>
      <c r="I14" s="16" t="s">
        <v>31</v>
      </c>
      <c r="J14" s="18" t="s">
        <v>38</v>
      </c>
      <c r="K14" s="18" t="s">
        <v>39</v>
      </c>
      <c r="L14" s="18" t="s">
        <v>40</v>
      </c>
      <c r="M14" s="19" t="s">
        <v>41</v>
      </c>
      <c r="N14" s="19" t="s">
        <v>30</v>
      </c>
      <c r="O14" s="16" t="s">
        <v>42</v>
      </c>
      <c r="P14" s="19" t="s">
        <v>37</v>
      </c>
      <c r="Q14" s="80" t="s">
        <v>16</v>
      </c>
      <c r="R14" s="80">
        <v>1</v>
      </c>
      <c r="S14" s="80">
        <v>2</v>
      </c>
      <c r="T14" s="80">
        <v>3</v>
      </c>
      <c r="U14" s="80" t="s">
        <v>43</v>
      </c>
      <c r="V14" s="18" t="s">
        <v>21</v>
      </c>
      <c r="W14" s="17" t="s">
        <v>44</v>
      </c>
      <c r="X14" s="17" t="s">
        <v>45</v>
      </c>
      <c r="Y14" s="67"/>
      <c r="Z14" s="67"/>
      <c r="AA14" s="67"/>
      <c r="AB14" s="67"/>
      <c r="AC14" s="67"/>
      <c r="AD14" s="67"/>
    </row>
    <row r="15" spans="1:30" x14ac:dyDescent="0.25">
      <c r="A15" s="9"/>
      <c r="B15" s="134" t="s">
        <v>105</v>
      </c>
      <c r="C15" s="135" t="s">
        <v>106</v>
      </c>
      <c r="D15" s="136" t="s">
        <v>63</v>
      </c>
      <c r="E15" s="137" t="s">
        <v>83</v>
      </c>
      <c r="F15" s="106"/>
      <c r="G15" s="138">
        <v>1</v>
      </c>
      <c r="H15" s="139"/>
      <c r="I15" s="139"/>
      <c r="J15" s="140" t="s">
        <v>107</v>
      </c>
      <c r="K15" s="140">
        <v>1</v>
      </c>
      <c r="L15" s="100" t="s">
        <v>108</v>
      </c>
      <c r="M15" s="140">
        <v>1</v>
      </c>
      <c r="N15" s="138"/>
      <c r="O15" s="139"/>
      <c r="P15" s="139">
        <v>2</v>
      </c>
      <c r="Q15" s="149" t="s">
        <v>129</v>
      </c>
      <c r="R15" s="149" t="s">
        <v>132</v>
      </c>
      <c r="S15" s="149" t="s">
        <v>120</v>
      </c>
      <c r="T15" s="149" t="s">
        <v>119</v>
      </c>
      <c r="U15" s="149" t="s">
        <v>131</v>
      </c>
      <c r="V15" s="141">
        <v>0.66700000000000004</v>
      </c>
      <c r="W15" s="135" t="s">
        <v>109</v>
      </c>
      <c r="X15" s="142" t="s">
        <v>110</v>
      </c>
      <c r="Y15" s="67"/>
      <c r="Z15" s="67"/>
      <c r="AA15" s="67"/>
      <c r="AB15" s="67"/>
      <c r="AC15" s="67"/>
      <c r="AD15" s="67"/>
    </row>
    <row r="16" spans="1:30" x14ac:dyDescent="0.25">
      <c r="A16" s="24"/>
      <c r="B16" s="118"/>
      <c r="C16" s="130"/>
      <c r="D16" s="130"/>
      <c r="E16" s="81"/>
      <c r="F16" s="81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48"/>
      <c r="R16" s="148"/>
      <c r="S16" s="148"/>
      <c r="T16" s="148"/>
      <c r="U16" s="148"/>
      <c r="V16" s="119"/>
      <c r="W16" s="119"/>
      <c r="X16" s="120"/>
      <c r="Y16" s="67"/>
      <c r="Z16" s="67"/>
      <c r="AA16" s="67"/>
      <c r="AB16" s="67"/>
      <c r="AC16" s="67"/>
      <c r="AD16" s="67"/>
    </row>
    <row r="17" spans="1:30" x14ac:dyDescent="0.25">
      <c r="A17" s="9"/>
      <c r="B17" s="23" t="s">
        <v>111</v>
      </c>
      <c r="C17" s="23" t="s">
        <v>104</v>
      </c>
      <c r="D17" s="17" t="s">
        <v>35</v>
      </c>
      <c r="E17" s="22" t="s">
        <v>1</v>
      </c>
      <c r="F17" s="133"/>
      <c r="G17" s="19" t="s">
        <v>36</v>
      </c>
      <c r="H17" s="16" t="s">
        <v>37</v>
      </c>
      <c r="I17" s="16" t="s">
        <v>31</v>
      </c>
      <c r="J17" s="18" t="s">
        <v>38</v>
      </c>
      <c r="K17" s="18" t="s">
        <v>39</v>
      </c>
      <c r="L17" s="18" t="s">
        <v>40</v>
      </c>
      <c r="M17" s="19" t="s">
        <v>41</v>
      </c>
      <c r="N17" s="19" t="s">
        <v>30</v>
      </c>
      <c r="O17" s="16" t="s">
        <v>42</v>
      </c>
      <c r="P17" s="19" t="s">
        <v>37</v>
      </c>
      <c r="Q17" s="80" t="s">
        <v>16</v>
      </c>
      <c r="R17" s="80">
        <v>1</v>
      </c>
      <c r="S17" s="80">
        <v>2</v>
      </c>
      <c r="T17" s="80">
        <v>3</v>
      </c>
      <c r="U17" s="80" t="s">
        <v>43</v>
      </c>
      <c r="V17" s="18" t="s">
        <v>21</v>
      </c>
      <c r="W17" s="17" t="s">
        <v>44</v>
      </c>
      <c r="X17" s="17" t="s">
        <v>45</v>
      </c>
      <c r="Y17" s="67"/>
      <c r="Z17" s="67"/>
      <c r="AA17" s="67"/>
      <c r="AB17" s="67"/>
      <c r="AC17" s="67"/>
      <c r="AD17" s="67"/>
    </row>
    <row r="18" spans="1:30" x14ac:dyDescent="0.25">
      <c r="A18" s="9"/>
      <c r="B18" s="97" t="s">
        <v>112</v>
      </c>
      <c r="C18" s="98" t="s">
        <v>113</v>
      </c>
      <c r="D18" s="94" t="s">
        <v>63</v>
      </c>
      <c r="E18" s="127" t="s">
        <v>83</v>
      </c>
      <c r="F18" s="78"/>
      <c r="G18" s="76"/>
      <c r="H18" s="99"/>
      <c r="I18" s="76">
        <v>1</v>
      </c>
      <c r="J18" s="100" t="s">
        <v>107</v>
      </c>
      <c r="K18" s="100">
        <v>1</v>
      </c>
      <c r="L18" s="100" t="s">
        <v>88</v>
      </c>
      <c r="M18" s="100">
        <v>1</v>
      </c>
      <c r="N18" s="76"/>
      <c r="O18" s="99"/>
      <c r="P18" s="99">
        <v>2</v>
      </c>
      <c r="Q18" s="101" t="s">
        <v>130</v>
      </c>
      <c r="R18" s="101" t="s">
        <v>133</v>
      </c>
      <c r="S18" s="101" t="s">
        <v>119</v>
      </c>
      <c r="T18" s="101"/>
      <c r="U18" s="101"/>
      <c r="V18" s="102">
        <v>0.85699999999999998</v>
      </c>
      <c r="W18" s="98" t="s">
        <v>84</v>
      </c>
      <c r="X18" s="103" t="s">
        <v>114</v>
      </c>
      <c r="Y18" s="67"/>
      <c r="Z18" s="67"/>
      <c r="AA18" s="67"/>
      <c r="AB18" s="67"/>
      <c r="AC18" s="67"/>
      <c r="AD18" s="67"/>
    </row>
    <row r="19" spans="1:30" x14ac:dyDescent="0.25">
      <c r="A19" s="24"/>
      <c r="B19" s="118"/>
      <c r="C19" s="130"/>
      <c r="D19" s="130"/>
      <c r="E19" s="81"/>
      <c r="F19" s="81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48"/>
      <c r="R19" s="148"/>
      <c r="S19" s="148"/>
      <c r="T19" s="148"/>
      <c r="U19" s="148"/>
      <c r="V19" s="119"/>
      <c r="W19" s="119"/>
      <c r="X19" s="120"/>
      <c r="Y19" s="67"/>
      <c r="Z19" s="67"/>
      <c r="AA19" s="67"/>
      <c r="AB19" s="67"/>
      <c r="AC19" s="67"/>
      <c r="AD19" s="67"/>
    </row>
    <row r="20" spans="1:30" x14ac:dyDescent="0.25">
      <c r="A20" s="24"/>
      <c r="B20" s="59"/>
      <c r="C20" s="36"/>
      <c r="D20" s="59"/>
      <c r="E20" s="143"/>
      <c r="F20" s="59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150"/>
      <c r="R20" s="150"/>
      <c r="S20" s="150"/>
      <c r="T20" s="150"/>
      <c r="U20" s="150"/>
      <c r="V20" s="36"/>
      <c r="W20" s="59"/>
      <c r="X20" s="36"/>
      <c r="Y20" s="67"/>
      <c r="Z20" s="67"/>
      <c r="AA20" s="67"/>
      <c r="AB20" s="67"/>
      <c r="AC20" s="67"/>
      <c r="AD20" s="67"/>
    </row>
    <row r="21" spans="1:30" x14ac:dyDescent="0.25">
      <c r="A21" s="24"/>
      <c r="B21" s="59"/>
      <c r="C21" s="36"/>
      <c r="D21" s="59"/>
      <c r="E21" s="143"/>
      <c r="F21" s="59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59"/>
      <c r="X21" s="36"/>
      <c r="Y21" s="67"/>
      <c r="Z21" s="67"/>
      <c r="AA21" s="67"/>
      <c r="AB21" s="67"/>
      <c r="AC21" s="67"/>
      <c r="AD21" s="67"/>
    </row>
    <row r="22" spans="1:30" x14ac:dyDescent="0.25">
      <c r="A22" s="24"/>
      <c r="B22" s="59"/>
      <c r="C22" s="36"/>
      <c r="D22" s="59"/>
      <c r="E22" s="143"/>
      <c r="F22" s="59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59"/>
      <c r="X22" s="36"/>
      <c r="Y22" s="67"/>
      <c r="Z22" s="67"/>
      <c r="AA22" s="67"/>
      <c r="AB22" s="67"/>
      <c r="AC22" s="67"/>
      <c r="AD22" s="67"/>
    </row>
    <row r="23" spans="1:30" x14ac:dyDescent="0.25">
      <c r="A23" s="24"/>
      <c r="B23" s="59"/>
      <c r="C23" s="36"/>
      <c r="D23" s="59"/>
      <c r="E23" s="143"/>
      <c r="F23" s="59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59"/>
      <c r="X23" s="36"/>
      <c r="Y23" s="67"/>
      <c r="Z23" s="67"/>
      <c r="AA23" s="67"/>
      <c r="AB23" s="67"/>
      <c r="AC23" s="67"/>
      <c r="AD23" s="67"/>
    </row>
    <row r="24" spans="1:30" x14ac:dyDescent="0.25">
      <c r="A24" s="24"/>
      <c r="B24" s="59"/>
      <c r="C24" s="36"/>
      <c r="D24" s="59"/>
      <c r="E24" s="143"/>
      <c r="F24" s="59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59"/>
      <c r="X24" s="36"/>
      <c r="Y24" s="67"/>
      <c r="Z24" s="67"/>
      <c r="AA24" s="67"/>
      <c r="AB24" s="67"/>
      <c r="AC24" s="67"/>
      <c r="AD24" s="67"/>
    </row>
    <row r="25" spans="1:30" x14ac:dyDescent="0.25">
      <c r="A25" s="24"/>
      <c r="B25" s="59"/>
      <c r="C25" s="36"/>
      <c r="D25" s="59"/>
      <c r="E25" s="143"/>
      <c r="F25" s="59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59"/>
      <c r="X25" s="36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25"/>
      <c r="E26" s="143"/>
      <c r="F26" s="59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2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36"/>
      <c r="D40" s="59"/>
      <c r="E40" s="82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36"/>
      <c r="D41" s="59"/>
      <c r="E41" s="82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9"/>
      <c r="X41" s="36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36"/>
      <c r="D42" s="59"/>
      <c r="E42" s="82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21"/>
      <c r="X42" s="36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36"/>
      <c r="D43" s="59"/>
      <c r="E43" s="82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36"/>
      <c r="D44" s="59"/>
      <c r="E44" s="82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122"/>
      <c r="X44" s="36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36"/>
      <c r="D45" s="59"/>
      <c r="E45" s="82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9"/>
      <c r="X45" s="36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36"/>
      <c r="D46" s="59"/>
      <c r="E46" s="82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9"/>
      <c r="X46" s="36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36"/>
      <c r="D47" s="59"/>
      <c r="E47" s="82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59"/>
      <c r="X47" s="36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36"/>
      <c r="D48" s="59"/>
      <c r="E48" s="82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59"/>
      <c r="X48" s="36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82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59"/>
      <c r="X49" s="36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82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59"/>
      <c r="X50" s="36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82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59"/>
      <c r="X51" s="36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25"/>
      <c r="R52" s="25"/>
      <c r="S52" s="25"/>
      <c r="T52" s="25"/>
      <c r="U52" s="25"/>
      <c r="V52" s="25"/>
      <c r="W52" s="59"/>
      <c r="X52" s="25"/>
      <c r="Y52" s="67"/>
      <c r="Z52" s="67"/>
      <c r="AA52" s="67"/>
      <c r="AB52" s="67"/>
      <c r="AC52" s="67"/>
      <c r="AD52" s="67"/>
    </row>
    <row r="53" spans="1:30" x14ac:dyDescent="0.25">
      <c r="A53" s="24"/>
      <c r="B53" s="59"/>
      <c r="C53" s="36"/>
      <c r="D53" s="59"/>
      <c r="E53" s="59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25"/>
      <c r="R53" s="25"/>
      <c r="S53" s="25"/>
      <c r="T53" s="25"/>
      <c r="U53" s="25"/>
      <c r="V53" s="25"/>
      <c r="W53" s="59"/>
      <c r="X53" s="25"/>
      <c r="Y53" s="67"/>
      <c r="Z53" s="67"/>
      <c r="AA53" s="67"/>
      <c r="AB53" s="67"/>
      <c r="AC53" s="67"/>
      <c r="AD53" s="67"/>
    </row>
    <row r="54" spans="1:30" x14ac:dyDescent="0.25">
      <c r="A54" s="24"/>
      <c r="B54" s="59"/>
      <c r="C54" s="36"/>
      <c r="D54" s="59"/>
      <c r="E54" s="59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25"/>
      <c r="R54" s="25"/>
      <c r="S54" s="25"/>
      <c r="T54" s="25"/>
      <c r="U54" s="25"/>
      <c r="V54" s="25"/>
      <c r="W54" s="59"/>
      <c r="X54" s="25"/>
      <c r="Y54" s="67"/>
      <c r="Z54" s="67"/>
      <c r="AA54" s="67"/>
      <c r="AB54" s="67"/>
      <c r="AC54" s="67"/>
      <c r="AD54" s="67"/>
    </row>
    <row r="55" spans="1:30" x14ac:dyDescent="0.25">
      <c r="A55" s="24"/>
      <c r="B55" s="59"/>
      <c r="C55" s="36"/>
      <c r="D55" s="59"/>
      <c r="E55" s="59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25"/>
      <c r="R55" s="25"/>
      <c r="S55" s="25"/>
      <c r="T55" s="25"/>
      <c r="U55" s="25"/>
      <c r="V55" s="25"/>
      <c r="W55" s="59"/>
      <c r="X55" s="25"/>
      <c r="Y55" s="67"/>
      <c r="Z55" s="67"/>
      <c r="AA55" s="67"/>
      <c r="AB55" s="67"/>
      <c r="AC55" s="67"/>
      <c r="AD55" s="67"/>
    </row>
    <row r="56" spans="1:30" x14ac:dyDescent="0.25">
      <c r="A56" s="24"/>
      <c r="B56" s="59"/>
      <c r="C56" s="36"/>
      <c r="D56" s="59"/>
      <c r="E56" s="59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25"/>
      <c r="R56" s="25"/>
      <c r="S56" s="25"/>
      <c r="T56" s="25"/>
      <c r="U56" s="25"/>
      <c r="V56" s="25"/>
      <c r="W56" s="59"/>
      <c r="X56" s="25"/>
      <c r="Y56" s="67"/>
      <c r="Z56" s="67"/>
      <c r="AA56" s="67"/>
      <c r="AB56" s="67"/>
      <c r="AC56" s="67"/>
      <c r="AD56" s="67"/>
    </row>
    <row r="57" spans="1:30" x14ac:dyDescent="0.25">
      <c r="A57" s="24"/>
      <c r="B57" s="59"/>
      <c r="C57" s="36"/>
      <c r="D57" s="59"/>
      <c r="E57" s="59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25"/>
      <c r="R57" s="25"/>
      <c r="S57" s="25"/>
      <c r="T57" s="25"/>
      <c r="U57" s="25"/>
      <c r="V57" s="25"/>
      <c r="W57" s="59"/>
      <c r="X57" s="25"/>
      <c r="Y57" s="67"/>
      <c r="Z57" s="67"/>
      <c r="AA57" s="67"/>
      <c r="AB57" s="67"/>
      <c r="AC57" s="67"/>
      <c r="AD57" s="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</sheetData>
  <sortState ref="B9:X10">
    <sortCondition descending="1" ref="B9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24" sqref="E24"/>
    </sheetView>
  </sheetViews>
  <sheetFormatPr defaultRowHeight="12.75" x14ac:dyDescent="0.2"/>
  <sheetData>
    <row r="1" spans="1:12" ht="14.25" thickTop="1" thickBot="1" x14ac:dyDescent="0.25">
      <c r="A1" s="251">
        <v>44016</v>
      </c>
      <c r="B1" s="252" t="s">
        <v>421</v>
      </c>
      <c r="C1" s="253" t="s">
        <v>422</v>
      </c>
      <c r="D1" s="252" t="s">
        <v>423</v>
      </c>
      <c r="E1" s="254">
        <v>512</v>
      </c>
      <c r="F1" s="252" t="s">
        <v>424</v>
      </c>
      <c r="G1" s="254">
        <v>8</v>
      </c>
      <c r="H1" s="252"/>
      <c r="I1" s="254" t="s">
        <v>425</v>
      </c>
      <c r="J1" s="254">
        <v>0</v>
      </c>
      <c r="K1" s="254">
        <v>1</v>
      </c>
      <c r="L1" s="255">
        <v>5</v>
      </c>
    </row>
    <row r="2" spans="1:12" ht="13.5" thickBot="1" x14ac:dyDescent="0.25">
      <c r="A2" s="256">
        <v>44019</v>
      </c>
      <c r="B2" s="248" t="s">
        <v>426</v>
      </c>
      <c r="C2" s="249" t="s">
        <v>427</v>
      </c>
      <c r="D2" s="248" t="s">
        <v>423</v>
      </c>
      <c r="E2" s="250">
        <v>1130</v>
      </c>
      <c r="F2" s="248" t="s">
        <v>424</v>
      </c>
      <c r="G2" s="250">
        <v>8</v>
      </c>
      <c r="H2" s="248"/>
      <c r="I2" s="250" t="s">
        <v>425</v>
      </c>
      <c r="J2" s="250">
        <v>0</v>
      </c>
      <c r="K2" s="250">
        <v>4</v>
      </c>
      <c r="L2" s="257">
        <v>6</v>
      </c>
    </row>
    <row r="3" spans="1:12" ht="13.5" thickBot="1" x14ac:dyDescent="0.25">
      <c r="A3" s="258">
        <v>44023</v>
      </c>
      <c r="B3" s="245" t="s">
        <v>428</v>
      </c>
      <c r="C3" s="246" t="s">
        <v>429</v>
      </c>
      <c r="D3" s="245" t="s">
        <v>423</v>
      </c>
      <c r="E3" s="247">
        <v>648</v>
      </c>
      <c r="F3" s="245" t="s">
        <v>424</v>
      </c>
      <c r="G3" s="247">
        <v>2</v>
      </c>
      <c r="H3" s="245"/>
      <c r="I3" s="247" t="s">
        <v>425</v>
      </c>
      <c r="J3" s="247">
        <v>1</v>
      </c>
      <c r="K3" s="247">
        <v>4</v>
      </c>
      <c r="L3" s="259">
        <v>8</v>
      </c>
    </row>
    <row r="4" spans="1:12" ht="13.5" thickBot="1" x14ac:dyDescent="0.25">
      <c r="A4" s="256">
        <v>44024</v>
      </c>
      <c r="B4" s="248" t="s">
        <v>430</v>
      </c>
      <c r="C4" s="249" t="s">
        <v>431</v>
      </c>
      <c r="D4" s="248" t="s">
        <v>423</v>
      </c>
      <c r="E4" s="250">
        <v>580</v>
      </c>
      <c r="F4" s="248" t="s">
        <v>424</v>
      </c>
      <c r="G4" s="250">
        <v>2</v>
      </c>
      <c r="H4" s="248" t="s">
        <v>432</v>
      </c>
      <c r="I4" s="250" t="s">
        <v>433</v>
      </c>
      <c r="J4" s="250">
        <v>1</v>
      </c>
      <c r="K4" s="250">
        <v>12</v>
      </c>
      <c r="L4" s="257">
        <v>10</v>
      </c>
    </row>
    <row r="5" spans="1:12" ht="13.5" thickBot="1" x14ac:dyDescent="0.25">
      <c r="A5" s="258">
        <v>44026</v>
      </c>
      <c r="B5" s="245" t="s">
        <v>434</v>
      </c>
      <c r="C5" s="246" t="s">
        <v>435</v>
      </c>
      <c r="D5" s="245" t="s">
        <v>423</v>
      </c>
      <c r="E5" s="247">
        <v>596</v>
      </c>
      <c r="F5" s="245" t="s">
        <v>424</v>
      </c>
      <c r="G5" s="247">
        <v>2</v>
      </c>
      <c r="H5" s="245"/>
      <c r="I5" s="247" t="s">
        <v>425</v>
      </c>
      <c r="J5" s="247">
        <v>0</v>
      </c>
      <c r="K5" s="247">
        <v>4</v>
      </c>
      <c r="L5" s="259">
        <v>8</v>
      </c>
    </row>
    <row r="6" spans="1:12" ht="13.5" thickBot="1" x14ac:dyDescent="0.25">
      <c r="A6" s="256">
        <v>44029</v>
      </c>
      <c r="B6" s="248" t="s">
        <v>436</v>
      </c>
      <c r="C6" s="249" t="s">
        <v>437</v>
      </c>
      <c r="D6" s="248" t="s">
        <v>423</v>
      </c>
      <c r="E6" s="250">
        <v>871</v>
      </c>
      <c r="F6" s="248" t="s">
        <v>424</v>
      </c>
      <c r="G6" s="250">
        <v>2</v>
      </c>
      <c r="H6" s="248"/>
      <c r="I6" s="250" t="s">
        <v>425</v>
      </c>
      <c r="J6" s="250">
        <v>0</v>
      </c>
      <c r="K6" s="250">
        <v>4</v>
      </c>
      <c r="L6" s="257">
        <v>8</v>
      </c>
    </row>
    <row r="7" spans="1:12" ht="13.5" thickBot="1" x14ac:dyDescent="0.25">
      <c r="A7" s="258">
        <v>44031</v>
      </c>
      <c r="B7" s="245" t="s">
        <v>438</v>
      </c>
      <c r="C7" s="246" t="s">
        <v>439</v>
      </c>
      <c r="D7" s="245" t="s">
        <v>423</v>
      </c>
      <c r="E7" s="247">
        <v>702</v>
      </c>
      <c r="F7" s="245" t="s">
        <v>424</v>
      </c>
      <c r="G7" s="247">
        <v>2</v>
      </c>
      <c r="H7" s="245"/>
      <c r="I7" s="247" t="s">
        <v>425</v>
      </c>
      <c r="J7" s="247">
        <v>1</v>
      </c>
      <c r="K7" s="247">
        <v>6</v>
      </c>
      <c r="L7" s="259">
        <v>8</v>
      </c>
    </row>
    <row r="8" spans="1:12" ht="13.5" thickBot="1" x14ac:dyDescent="0.25">
      <c r="A8" s="256">
        <v>44033</v>
      </c>
      <c r="B8" s="248" t="s">
        <v>440</v>
      </c>
      <c r="C8" s="249" t="s">
        <v>441</v>
      </c>
      <c r="D8" s="248" t="s">
        <v>423</v>
      </c>
      <c r="E8" s="250">
        <v>887</v>
      </c>
      <c r="F8" s="248" t="s">
        <v>424</v>
      </c>
      <c r="G8" s="250">
        <v>2</v>
      </c>
      <c r="H8" s="248"/>
      <c r="I8" s="250" t="s">
        <v>425</v>
      </c>
      <c r="J8" s="250">
        <v>1</v>
      </c>
      <c r="K8" s="250">
        <v>2</v>
      </c>
      <c r="L8" s="257">
        <v>9</v>
      </c>
    </row>
    <row r="9" spans="1:12" ht="13.5" thickBot="1" x14ac:dyDescent="0.25">
      <c r="A9" s="258">
        <v>44036</v>
      </c>
      <c r="B9" s="245" t="s">
        <v>442</v>
      </c>
      <c r="C9" s="246" t="s">
        <v>443</v>
      </c>
      <c r="D9" s="245" t="s">
        <v>423</v>
      </c>
      <c r="E9" s="247">
        <v>402</v>
      </c>
      <c r="F9" s="245" t="s">
        <v>424</v>
      </c>
      <c r="G9" s="247">
        <v>7</v>
      </c>
      <c r="H9" s="245" t="s">
        <v>444</v>
      </c>
      <c r="I9" s="247" t="s">
        <v>425</v>
      </c>
      <c r="J9" s="247">
        <v>0</v>
      </c>
      <c r="K9" s="247">
        <v>9</v>
      </c>
      <c r="L9" s="259">
        <v>9</v>
      </c>
    </row>
    <row r="10" spans="1:12" ht="13.5" thickBot="1" x14ac:dyDescent="0.25">
      <c r="A10" s="256">
        <v>44038</v>
      </c>
      <c r="B10" s="248" t="s">
        <v>428</v>
      </c>
      <c r="C10" s="249" t="s">
        <v>445</v>
      </c>
      <c r="D10" s="248" t="s">
        <v>423</v>
      </c>
      <c r="E10" s="250">
        <v>882</v>
      </c>
      <c r="F10" s="248" t="s">
        <v>424</v>
      </c>
      <c r="G10" s="250">
        <v>2</v>
      </c>
      <c r="H10" s="248"/>
      <c r="I10" s="250" t="s">
        <v>425</v>
      </c>
      <c r="J10" s="250">
        <v>0</v>
      </c>
      <c r="K10" s="250">
        <v>3</v>
      </c>
      <c r="L10" s="257">
        <v>9</v>
      </c>
    </row>
    <row r="11" spans="1:12" ht="13.5" thickBot="1" x14ac:dyDescent="0.25">
      <c r="A11" s="258">
        <v>44040</v>
      </c>
      <c r="B11" s="245" t="s">
        <v>446</v>
      </c>
      <c r="C11" s="246" t="s">
        <v>447</v>
      </c>
      <c r="D11" s="245" t="s">
        <v>423</v>
      </c>
      <c r="E11" s="247">
        <v>652</v>
      </c>
      <c r="F11" s="245" t="s">
        <v>424</v>
      </c>
      <c r="G11" s="247">
        <v>6</v>
      </c>
      <c r="H11" s="245"/>
      <c r="I11" s="247" t="s">
        <v>425</v>
      </c>
      <c r="J11" s="247">
        <v>1</v>
      </c>
      <c r="K11" s="247">
        <v>3</v>
      </c>
      <c r="L11" s="259">
        <v>8</v>
      </c>
    </row>
    <row r="12" spans="1:12" ht="13.5" thickBot="1" x14ac:dyDescent="0.25">
      <c r="A12" s="256">
        <v>44044</v>
      </c>
      <c r="B12" s="248" t="s">
        <v>421</v>
      </c>
      <c r="C12" s="249" t="s">
        <v>448</v>
      </c>
      <c r="D12" s="248" t="s">
        <v>423</v>
      </c>
      <c r="E12" s="250">
        <v>526</v>
      </c>
      <c r="F12" s="248" t="s">
        <v>424</v>
      </c>
      <c r="G12" s="250">
        <v>6</v>
      </c>
      <c r="H12" s="248" t="s">
        <v>432</v>
      </c>
      <c r="I12" s="250" t="s">
        <v>425</v>
      </c>
      <c r="J12" s="250">
        <v>0</v>
      </c>
      <c r="K12" s="250">
        <v>5</v>
      </c>
      <c r="L12" s="257">
        <v>7</v>
      </c>
    </row>
    <row r="13" spans="1:12" ht="13.5" thickBot="1" x14ac:dyDescent="0.25">
      <c r="A13" s="258">
        <v>44045</v>
      </c>
      <c r="B13" s="245" t="s">
        <v>449</v>
      </c>
      <c r="C13" s="246" t="s">
        <v>450</v>
      </c>
      <c r="D13" s="245" t="s">
        <v>423</v>
      </c>
      <c r="E13" s="247">
        <v>937</v>
      </c>
      <c r="F13" s="245" t="s">
        <v>424</v>
      </c>
      <c r="G13" s="247">
        <v>2</v>
      </c>
      <c r="H13" s="245" t="s">
        <v>444</v>
      </c>
      <c r="I13" s="247" t="s">
        <v>425</v>
      </c>
      <c r="J13" s="247">
        <v>0</v>
      </c>
      <c r="K13" s="247">
        <v>5</v>
      </c>
      <c r="L13" s="259">
        <v>8</v>
      </c>
    </row>
    <row r="14" spans="1:12" ht="13.5" thickBot="1" x14ac:dyDescent="0.25">
      <c r="A14" s="256">
        <v>44050</v>
      </c>
      <c r="B14" s="248" t="s">
        <v>451</v>
      </c>
      <c r="C14" s="249" t="s">
        <v>452</v>
      </c>
      <c r="D14" s="248" t="s">
        <v>423</v>
      </c>
      <c r="E14" s="250">
        <v>459</v>
      </c>
      <c r="F14" s="248" t="s">
        <v>424</v>
      </c>
      <c r="G14" s="250">
        <v>2</v>
      </c>
      <c r="H14" s="248"/>
      <c r="I14" s="250" t="s">
        <v>425</v>
      </c>
      <c r="J14" s="250">
        <v>1</v>
      </c>
      <c r="K14" s="250">
        <v>7</v>
      </c>
      <c r="L14" s="257">
        <v>6</v>
      </c>
    </row>
    <row r="15" spans="1:12" ht="13.5" thickBot="1" x14ac:dyDescent="0.25">
      <c r="A15" s="258">
        <v>44051</v>
      </c>
      <c r="B15" s="245" t="s">
        <v>426</v>
      </c>
      <c r="C15" s="246" t="s">
        <v>453</v>
      </c>
      <c r="D15" s="245" t="s">
        <v>423</v>
      </c>
      <c r="E15" s="247">
        <v>1075</v>
      </c>
      <c r="F15" s="245" t="s">
        <v>424</v>
      </c>
      <c r="G15" s="247">
        <v>2</v>
      </c>
      <c r="H15" s="245" t="s">
        <v>432</v>
      </c>
      <c r="I15" s="247" t="s">
        <v>425</v>
      </c>
      <c r="J15" s="247">
        <v>0</v>
      </c>
      <c r="K15" s="247">
        <v>7</v>
      </c>
      <c r="L15" s="259">
        <v>8</v>
      </c>
    </row>
    <row r="16" spans="1:12" ht="13.5" thickBot="1" x14ac:dyDescent="0.25">
      <c r="A16" s="256">
        <v>44054</v>
      </c>
      <c r="B16" s="248" t="s">
        <v>454</v>
      </c>
      <c r="C16" s="249" t="s">
        <v>455</v>
      </c>
      <c r="D16" s="248" t="s">
        <v>423</v>
      </c>
      <c r="E16" s="250">
        <v>432</v>
      </c>
      <c r="F16" s="248" t="s">
        <v>424</v>
      </c>
      <c r="G16" s="250">
        <v>2</v>
      </c>
      <c r="H16" s="248" t="s">
        <v>444</v>
      </c>
      <c r="I16" s="250" t="s">
        <v>425</v>
      </c>
      <c r="J16" s="250">
        <v>0</v>
      </c>
      <c r="K16" s="250">
        <v>0</v>
      </c>
      <c r="L16" s="257">
        <v>0</v>
      </c>
    </row>
    <row r="17" spans="1:12" ht="13.5" thickBot="1" x14ac:dyDescent="0.25">
      <c r="A17" s="258">
        <v>44057</v>
      </c>
      <c r="B17" s="245" t="s">
        <v>456</v>
      </c>
      <c r="C17" s="246" t="s">
        <v>457</v>
      </c>
      <c r="D17" s="245" t="s">
        <v>423</v>
      </c>
      <c r="E17" s="247">
        <v>511</v>
      </c>
      <c r="F17" s="245" t="s">
        <v>424</v>
      </c>
      <c r="G17" s="247">
        <v>2</v>
      </c>
      <c r="H17" s="245"/>
      <c r="I17" s="247" t="s">
        <v>425</v>
      </c>
      <c r="J17" s="247">
        <v>2</v>
      </c>
      <c r="K17" s="247">
        <v>7</v>
      </c>
      <c r="L17" s="259">
        <v>10</v>
      </c>
    </row>
    <row r="18" spans="1:12" ht="13.5" thickBot="1" x14ac:dyDescent="0.25">
      <c r="A18" s="256">
        <v>44059</v>
      </c>
      <c r="B18" s="248" t="s">
        <v>458</v>
      </c>
      <c r="C18" s="249" t="s">
        <v>459</v>
      </c>
      <c r="D18" s="248" t="s">
        <v>423</v>
      </c>
      <c r="E18" s="250">
        <v>609</v>
      </c>
      <c r="F18" s="248" t="s">
        <v>424</v>
      </c>
      <c r="G18" s="250">
        <v>2</v>
      </c>
      <c r="H18" s="248" t="s">
        <v>432</v>
      </c>
      <c r="I18" s="250" t="s">
        <v>425</v>
      </c>
      <c r="J18" s="250">
        <v>2</v>
      </c>
      <c r="K18" s="250">
        <v>4</v>
      </c>
      <c r="L18" s="257">
        <v>7</v>
      </c>
    </row>
    <row r="19" spans="1:12" ht="13.5" thickBot="1" x14ac:dyDescent="0.25">
      <c r="A19" s="258">
        <v>44061</v>
      </c>
      <c r="B19" s="245" t="s">
        <v>460</v>
      </c>
      <c r="C19" s="246" t="s">
        <v>461</v>
      </c>
      <c r="D19" s="245" t="s">
        <v>423</v>
      </c>
      <c r="E19" s="247">
        <v>791</v>
      </c>
      <c r="F19" s="245" t="s">
        <v>424</v>
      </c>
      <c r="G19" s="247">
        <v>2</v>
      </c>
      <c r="H19" s="245"/>
      <c r="I19" s="247" t="s">
        <v>425</v>
      </c>
      <c r="J19" s="247">
        <v>1</v>
      </c>
      <c r="K19" s="247">
        <v>4</v>
      </c>
      <c r="L19" s="259">
        <v>8</v>
      </c>
    </row>
    <row r="20" spans="1:12" ht="13.5" thickBot="1" x14ac:dyDescent="0.25">
      <c r="A20" s="256">
        <v>44066</v>
      </c>
      <c r="B20" s="248" t="s">
        <v>462</v>
      </c>
      <c r="C20" s="249" t="s">
        <v>463</v>
      </c>
      <c r="D20" s="248" t="s">
        <v>423</v>
      </c>
      <c r="E20" s="250">
        <v>661</v>
      </c>
      <c r="F20" s="248" t="s">
        <v>424</v>
      </c>
      <c r="G20" s="250">
        <v>2</v>
      </c>
      <c r="H20" s="248" t="s">
        <v>464</v>
      </c>
      <c r="I20" s="250" t="s">
        <v>425</v>
      </c>
      <c r="J20" s="250">
        <v>0</v>
      </c>
      <c r="K20" s="250">
        <v>6</v>
      </c>
      <c r="L20" s="257">
        <v>8</v>
      </c>
    </row>
    <row r="21" spans="1:12" ht="13.5" thickBot="1" x14ac:dyDescent="0.25">
      <c r="A21" s="258">
        <v>44071</v>
      </c>
      <c r="B21" s="245" t="s">
        <v>460</v>
      </c>
      <c r="C21" s="246" t="s">
        <v>465</v>
      </c>
      <c r="D21" s="245" t="s">
        <v>423</v>
      </c>
      <c r="E21" s="247">
        <v>741</v>
      </c>
      <c r="F21" s="245" t="s">
        <v>424</v>
      </c>
      <c r="G21" s="247">
        <v>2</v>
      </c>
      <c r="H21" s="245"/>
      <c r="I21" s="247" t="s">
        <v>425</v>
      </c>
      <c r="J21" s="247">
        <v>0</v>
      </c>
      <c r="K21" s="247">
        <v>2</v>
      </c>
      <c r="L21" s="259">
        <v>8</v>
      </c>
    </row>
    <row r="22" spans="1:12" ht="13.5" thickBot="1" x14ac:dyDescent="0.25">
      <c r="A22" s="256">
        <v>44073</v>
      </c>
      <c r="B22" s="248" t="s">
        <v>466</v>
      </c>
      <c r="C22" s="249" t="s">
        <v>467</v>
      </c>
      <c r="D22" s="248" t="s">
        <v>423</v>
      </c>
      <c r="E22" s="250">
        <v>461</v>
      </c>
      <c r="F22" s="248" t="s">
        <v>424</v>
      </c>
      <c r="G22" s="250">
        <v>5</v>
      </c>
      <c r="H22" s="248" t="s">
        <v>464</v>
      </c>
      <c r="I22" s="250" t="s">
        <v>425</v>
      </c>
      <c r="J22" s="250">
        <v>1</v>
      </c>
      <c r="K22" s="250">
        <v>1</v>
      </c>
      <c r="L22" s="257">
        <v>6</v>
      </c>
    </row>
    <row r="23" spans="1:12" ht="13.5" thickBot="1" x14ac:dyDescent="0.25">
      <c r="A23" s="260">
        <v>44075</v>
      </c>
      <c r="B23" s="261" t="s">
        <v>468</v>
      </c>
      <c r="C23" s="262" t="s">
        <v>469</v>
      </c>
      <c r="D23" s="261" t="s">
        <v>423</v>
      </c>
      <c r="E23" s="263">
        <v>801</v>
      </c>
      <c r="F23" s="261" t="s">
        <v>424</v>
      </c>
      <c r="G23" s="263">
        <v>5</v>
      </c>
      <c r="H23" s="261"/>
      <c r="I23" s="263" t="s">
        <v>425</v>
      </c>
      <c r="J23" s="263">
        <v>1</v>
      </c>
      <c r="K23" s="263">
        <v>3</v>
      </c>
      <c r="L23" s="264">
        <v>7</v>
      </c>
    </row>
    <row r="24" spans="1:12" ht="13.5" thickTop="1" x14ac:dyDescent="0.2">
      <c r="E24">
        <f>SUM(E1:E23)</f>
        <v>15866</v>
      </c>
    </row>
  </sheetData>
  <hyperlinks>
    <hyperlink ref="C1" r:id="rId1" display="http://www.pesiksenmaailma.fi/index.php/component/tilastot/?view=ottelu&amp;otteluid=35427"/>
    <hyperlink ref="C2" r:id="rId2" display="http://www.pesiksenmaailma.fi/index.php/component/tilastot/?view=ottelu&amp;otteluid=35444"/>
    <hyperlink ref="C3" r:id="rId3" display="http://www.pesiksenmaailma.fi/index.php/component/tilastot/?view=ottelu&amp;otteluid=35463"/>
    <hyperlink ref="C4" r:id="rId4" display="http://www.pesiksenmaailma.fi/index.php/component/tilastot/?view=ottelu&amp;otteluid=35469"/>
    <hyperlink ref="C5" r:id="rId5" display="http://www.pesiksenmaailma.fi/index.php/component/tilastot/?view=ottelu&amp;otteluid=35484"/>
    <hyperlink ref="C6" r:id="rId6" display="http://www.pesiksenmaailma.fi/index.php/component/tilastot/?view=ottelu&amp;otteluid=35498"/>
    <hyperlink ref="C7" r:id="rId7" display="http://www.pesiksenmaailma.fi/index.php/component/tilastot/?view=ottelu&amp;otteluid=35513"/>
    <hyperlink ref="C8" r:id="rId8" display="http://www.pesiksenmaailma.fi/index.php/component/tilastot/?view=ottelu&amp;otteluid=35522"/>
    <hyperlink ref="C9" r:id="rId9" display="http://www.pesiksenmaailma.fi/index.php/component/tilastot/?view=ottelu&amp;otteluid=35537"/>
    <hyperlink ref="C10" r:id="rId10" display="http://www.pesiksenmaailma.fi/index.php/component/tilastot/?view=ottelu&amp;otteluid=35552"/>
    <hyperlink ref="C11" r:id="rId11" display="http://www.pesiksenmaailma.fi/index.php/component/tilastot/?view=ottelu&amp;otteluid=35558"/>
    <hyperlink ref="C12" r:id="rId12" display="http://www.pesiksenmaailma.fi/index.php/component/tilastot/?view=ottelu&amp;otteluid=35573"/>
    <hyperlink ref="C13" r:id="rId13" display="http://www.pesiksenmaailma.fi/index.php/component/tilastot/?view=ottelu&amp;otteluid=35578"/>
    <hyperlink ref="C14" r:id="rId14" display="http://www.pesiksenmaailma.fi/index.php/component/tilastot/?view=ottelu&amp;otteluid=35607"/>
    <hyperlink ref="C15" r:id="rId15" display="http://www.pesiksenmaailma.fi/index.php/component/tilastot/?view=ottelu&amp;otteluid=35613"/>
    <hyperlink ref="C16" r:id="rId16" display="http://www.pesiksenmaailma.fi/index.php/component/tilastot/?view=ottelu&amp;otteluid=35635"/>
    <hyperlink ref="C17" r:id="rId17" display="http://www.pesiksenmaailma.fi/index.php/component/tilastot/?view=ottelu&amp;otteluid=35648"/>
    <hyperlink ref="C18" r:id="rId18" display="http://www.pesiksenmaailma.fi/index.php/component/tilastot/?view=ottelu&amp;otteluid=35666"/>
    <hyperlink ref="C19" r:id="rId19" display="http://www.pesiksenmaailma.fi/index.php/component/tilastot/?view=ottelu&amp;otteluid=35678"/>
    <hyperlink ref="C20" r:id="rId20" display="http://www.pesiksenmaailma.fi/index.php/component/tilastot/?view=ottelu&amp;otteluid=35708"/>
    <hyperlink ref="C21" r:id="rId21" display="http://www.pesiksenmaailma.fi/index.php/component/tilastot/?view=ottelu&amp;otteluid=35723"/>
    <hyperlink ref="C22" r:id="rId22" display="http://www.pesiksenmaailma.fi/index.php/component/tilastot/?view=ottelu&amp;otteluid=35728"/>
    <hyperlink ref="C23" r:id="rId23" display="http://www.pesiksenmaailma.fi/index.php/component/tilastot/?view=ottelu&amp;otteluid=357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2020-09-16T15:00:51Z</dcterms:modified>
</cp:coreProperties>
</file>