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86" i="1" l="1"/>
  <c r="J86" i="1"/>
  <c r="I86" i="1"/>
  <c r="H86" i="1"/>
  <c r="K56" i="1"/>
  <c r="J56" i="1"/>
  <c r="I56" i="1"/>
  <c r="H56" i="1"/>
  <c r="D29" i="1" l="1"/>
  <c r="AR11" i="5" l="1"/>
  <c r="AN71" i="1" l="1"/>
  <c r="AM55" i="1" s="1"/>
  <c r="AM71" i="1"/>
  <c r="AM56" i="1"/>
  <c r="AM51" i="1"/>
  <c r="AM50" i="1"/>
  <c r="AN46" i="1"/>
  <c r="AM46" i="1"/>
  <c r="AL46" i="1"/>
  <c r="AN44" i="1"/>
  <c r="AL56" i="1" s="1"/>
  <c r="AN56" i="1" s="1"/>
  <c r="AM44" i="1"/>
  <c r="AL51" i="1" s="1"/>
  <c r="AN51" i="1" s="1"/>
  <c r="AN41" i="1"/>
  <c r="AL55" i="1" s="1"/>
  <c r="AM41" i="1"/>
  <c r="AL50" i="1" s="1"/>
  <c r="AN50" i="1" l="1"/>
  <c r="AN55" i="1"/>
  <c r="AM47" i="1"/>
  <c r="AL52" i="1" s="1"/>
  <c r="AN52" i="1" s="1"/>
  <c r="AN47" i="1"/>
  <c r="AL57" i="1" s="1"/>
  <c r="AN57" i="1" s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73" i="1"/>
  <c r="J73" i="1"/>
  <c r="I73" i="1"/>
  <c r="H73" i="1"/>
  <c r="K42" i="1"/>
  <c r="J42" i="1"/>
  <c r="I42" i="1"/>
  <c r="H42" i="1"/>
  <c r="N34" i="1" l="1"/>
  <c r="AG8" i="5" l="1"/>
  <c r="AG11" i="5" s="1"/>
  <c r="O14" i="5"/>
  <c r="N14" i="5"/>
  <c r="M14" i="5"/>
  <c r="L14" i="5"/>
  <c r="K14" i="5"/>
  <c r="AS11" i="5"/>
  <c r="AQ11" i="5"/>
  <c r="AP11" i="5"/>
  <c r="AO11" i="5"/>
  <c r="AN11" i="5"/>
  <c r="AM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1" i="5"/>
  <c r="M15" i="5"/>
  <c r="O15" i="5"/>
  <c r="F16" i="5"/>
  <c r="F17" i="5" s="1"/>
  <c r="H16" i="5"/>
  <c r="L15" i="5"/>
  <c r="N15" i="5"/>
  <c r="J15" i="5"/>
  <c r="M16" i="5"/>
  <c r="K17" i="5"/>
  <c r="J17" i="5" s="1"/>
  <c r="O17" i="5"/>
  <c r="J16" i="5"/>
  <c r="O16" i="5"/>
  <c r="AF11" i="5"/>
  <c r="L16" i="5" l="1"/>
  <c r="N16" i="5"/>
  <c r="L17" i="5"/>
  <c r="H17" i="5"/>
  <c r="M17" i="5" s="1"/>
  <c r="Y27" i="1"/>
  <c r="X27" i="1"/>
  <c r="W27" i="1"/>
  <c r="V27" i="1"/>
  <c r="U27" i="1"/>
  <c r="N17" i="5" l="1"/>
  <c r="AQ27" i="1"/>
  <c r="AP27" i="1"/>
  <c r="AO27" i="1"/>
  <c r="AN27" i="1"/>
  <c r="AM27" i="1"/>
  <c r="AL27" i="1"/>
  <c r="O17" i="1"/>
  <c r="O16" i="1"/>
  <c r="O15" i="1"/>
  <c r="O14" i="1"/>
  <c r="O13" i="1"/>
  <c r="O12" i="1"/>
  <c r="O11" i="1"/>
  <c r="O10" i="1"/>
  <c r="O9" i="1"/>
  <c r="O8" i="1"/>
  <c r="O7" i="1"/>
  <c r="M27" i="1"/>
  <c r="L27" i="1"/>
  <c r="K27" i="1"/>
  <c r="J27" i="1"/>
  <c r="I27" i="1"/>
  <c r="H27" i="1"/>
  <c r="G27" i="1"/>
  <c r="F27" i="1"/>
  <c r="E27" i="1"/>
  <c r="O27" i="1" l="1"/>
  <c r="N27" i="1" s="1"/>
  <c r="I33" i="1" l="1"/>
  <c r="N33" i="1" s="1"/>
  <c r="Z27" i="1" s="1"/>
  <c r="H33" i="1"/>
  <c r="G33" i="1"/>
  <c r="F33" i="1"/>
  <c r="E33" i="1"/>
  <c r="I32" i="1"/>
  <c r="H32" i="1"/>
  <c r="G32" i="1"/>
  <c r="F32" i="1"/>
  <c r="E32" i="1"/>
  <c r="L32" i="1" l="1"/>
  <c r="K33" i="1"/>
  <c r="N32" i="1"/>
  <c r="O32" i="1"/>
  <c r="M32" i="1"/>
  <c r="K32" i="1"/>
  <c r="L33" i="1"/>
  <c r="M33" i="1"/>
  <c r="O35" i="1" l="1"/>
  <c r="H35" i="1"/>
  <c r="G35" i="1" l="1"/>
  <c r="F35" i="1"/>
  <c r="E35" i="1"/>
  <c r="L35" i="1" s="1"/>
  <c r="AA27" i="1"/>
  <c r="I35" i="1" l="1"/>
  <c r="K35" i="1"/>
  <c r="N35" i="1" l="1"/>
  <c r="M35" i="1"/>
</calcChain>
</file>

<file path=xl/sharedStrings.xml><?xml version="1.0" encoding="utf-8"?>
<sst xmlns="http://schemas.openxmlformats.org/spreadsheetml/2006/main" count="690" uniqueCount="366">
  <si>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</si>
  <si>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</si>
  <si>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</si>
  <si>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</si>
  <si>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</si>
  <si>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</si>
  <si>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</si>
  <si>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</si>
  <si>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</si>
  <si>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</si>
  <si>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</si>
  <si>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</si>
  <si>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</si>
  <si>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</si>
  <si>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</si>
  <si>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</si>
  <si>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</si>
  <si>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</si>
  <si>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</si>
  <si>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</si>
  <si>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</si>
  <si>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</si>
  <si>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</si>
  <si>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</si>
  <si>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</si>
  <si>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</si>
  <si>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</si>
  <si>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</si>
  <si>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</si>
  <si>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</si>
  <si>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</si>
  <si>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</si>
  <si>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</si>
  <si>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</si>
  <si>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</si>
  <si>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</si>
  <si>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</si>
  <si>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</si>
  <si>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</si>
  <si>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</si>
  <si>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</si>
  <si>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</si>
  <si>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</si>
  <si>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</si>
  <si>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</si>
  <si>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</si>
  <si>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</si>
  <si>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</si>
  <si>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</si>
  <si>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</si>
  <si>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</si>
  <si>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</si>
  <si>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</si>
  <si>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</si>
  <si>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</si>
  <si>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</si>
  <si>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</si>
  <si>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</si>
  <si>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</si>
  <si>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</si>
  <si>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</si>
  <si>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</si>
  <si>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</si>
  <si>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</si>
  <si>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</si>
  <si>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</si>
  <si>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</si>
  <si>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ykköspesis</t>
  </si>
  <si>
    <t>10.</t>
  </si>
  <si>
    <t>hSM</t>
  </si>
  <si>
    <t>Seurat</t>
  </si>
  <si>
    <t>MIEHET</t>
  </si>
  <si>
    <t>1/1</t>
  </si>
  <si>
    <t>0/1</t>
  </si>
  <si>
    <t>8.</t>
  </si>
  <si>
    <t>9.</t>
  </si>
  <si>
    <t>24.07. 2011  Kouvola</t>
  </si>
  <si>
    <t xml:space="preserve">  1-2  (6-1, 2-5, 1-1, 1-3)</t>
  </si>
  <si>
    <t>Miika Rantatorikka</t>
  </si>
  <si>
    <t>5387</t>
  </si>
  <si>
    <t>ViVe</t>
  </si>
  <si>
    <t>Tuomo Lönnmark</t>
  </si>
  <si>
    <t>14.9.1981   Veteli</t>
  </si>
  <si>
    <t>11.</t>
  </si>
  <si>
    <t>VePe</t>
  </si>
  <si>
    <t>HaVe</t>
  </si>
  <si>
    <t>20.08. 2003  KiPa - ViVe  1-2  (2-1, 2-4, 1-3)</t>
  </si>
  <si>
    <t>07.09. 2003  NJ - ViVe  1-2  (8-3, 3-4, 0-1)</t>
  </si>
  <si>
    <t xml:space="preserve">  21 v 11 kk   6 pv</t>
  </si>
  <si>
    <t>6.  ottelu</t>
  </si>
  <si>
    <t xml:space="preserve">  21 v 11 kk 24 pv</t>
  </si>
  <si>
    <t>VetU = Vetelin Urheiljat  (1947),  kasvattajaseura</t>
  </si>
  <si>
    <t>VePe = Veteli Pesis  (2000)</t>
  </si>
  <si>
    <t>HaVe = Halsua-Veteli Pesis  (2002)</t>
  </si>
  <si>
    <t>ViVe = Vimpelin Veto  (1934)</t>
  </si>
  <si>
    <t xml:space="preserve">Tuomo Lönnmark   </t>
  </si>
  <si>
    <t>s</t>
  </si>
  <si>
    <t>29 v  10 kk  10 pv</t>
  </si>
  <si>
    <t>2/5</t>
  </si>
  <si>
    <t>1/3</t>
  </si>
  <si>
    <t>Loppusarja  5.</t>
  </si>
  <si>
    <t>Loppusarja  8.</t>
  </si>
  <si>
    <t>4-2  KoU</t>
  </si>
  <si>
    <t>0-3  KPL</t>
  </si>
  <si>
    <t>2-0  PattU</t>
  </si>
  <si>
    <t>3-0  KoU</t>
  </si>
  <si>
    <t>3-1  SoJy</t>
  </si>
  <si>
    <t>3-1  KPL</t>
  </si>
  <si>
    <t>4-0  Tahko</t>
  </si>
  <si>
    <t>3-0  PattU</t>
  </si>
  <si>
    <t>2-3  SoJy</t>
  </si>
  <si>
    <t>4-1  KiPa</t>
  </si>
  <si>
    <t>3-1  JoMa</t>
  </si>
  <si>
    <t>0-3  SoJy</t>
  </si>
  <si>
    <t>3-0  JymyJussit</t>
  </si>
  <si>
    <t>3-2  PattU</t>
  </si>
  <si>
    <t>3-1  PattU</t>
  </si>
  <si>
    <t>3-0  Kiri</t>
  </si>
  <si>
    <t>3-0  KiPa</t>
  </si>
  <si>
    <t>3-0  KPL</t>
  </si>
  <si>
    <t>3-2  SoJy</t>
  </si>
  <si>
    <t xml:space="preserve">      Mitalit</t>
  </si>
  <si>
    <t>3/8</t>
  </si>
  <si>
    <t xml:space="preserve">      Runkosarja TOP-30</t>
  </si>
  <si>
    <t>24.</t>
  </si>
  <si>
    <t>27.</t>
  </si>
  <si>
    <t>12.</t>
  </si>
  <si>
    <t>21.</t>
  </si>
  <si>
    <t>30.</t>
  </si>
  <si>
    <t>Ylempi loppusarja TOP-10</t>
  </si>
  <si>
    <t>AA</t>
  </si>
  <si>
    <t>0-3  JoMa</t>
  </si>
  <si>
    <t>2-0  SoJy</t>
  </si>
  <si>
    <t>10/12</t>
  </si>
  <si>
    <t>8/10</t>
  </si>
  <si>
    <t>23.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</si>
  <si>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</si>
  <si>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</si>
  <si>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</si>
  <si>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</si>
  <si>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</si>
  <si>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</si>
  <si>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</si>
  <si>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</si>
  <si>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 = Alajärven Ankkurit  (1944)</t>
  </si>
  <si>
    <t>4.</t>
  </si>
  <si>
    <t>ViVe  2</t>
  </si>
  <si>
    <t>7.</t>
  </si>
  <si>
    <t>100.</t>
  </si>
  <si>
    <t>84.</t>
  </si>
  <si>
    <t>44.</t>
  </si>
  <si>
    <t>96.</t>
  </si>
  <si>
    <t>14.</t>
  </si>
  <si>
    <t>suomensarja</t>
  </si>
  <si>
    <t>53.</t>
  </si>
  <si>
    <t>92.</t>
  </si>
  <si>
    <t>36.</t>
  </si>
  <si>
    <t>50.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</si>
  <si>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</si>
  <si>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</si>
  <si>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</si>
  <si>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</si>
  <si>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</si>
  <si>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</si>
  <si>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</si>
  <si>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>204.</t>
  </si>
  <si>
    <t>171.</t>
  </si>
  <si>
    <t>72.</t>
  </si>
  <si>
    <t>128.</t>
  </si>
  <si>
    <t>54.</t>
  </si>
  <si>
    <t>34.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</si>
  <si>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</si>
  <si>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</si>
  <si>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</si>
  <si>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</si>
  <si>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</si>
  <si>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</si>
  <si>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</si>
  <si>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</si>
  <si>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</si>
  <si>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</si>
  <si>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</si>
  <si>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</si>
  <si>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</si>
  <si>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</si>
  <si>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</si>
  <si>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</si>
  <si>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</si>
  <si>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</si>
  <si>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</si>
  <si>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</si>
  <si>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</si>
  <si>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</si>
  <si>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</si>
  <si>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</si>
  <si>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</si>
  <si>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</si>
  <si>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</si>
  <si>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</si>
  <si>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</si>
  <si>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</si>
  <si>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</si>
  <si>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</si>
  <si>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</si>
  <si>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SIJOITUS</t>
  </si>
  <si>
    <t>398.</t>
  </si>
  <si>
    <t>356.</t>
  </si>
  <si>
    <t>259.</t>
  </si>
  <si>
    <t>214.</t>
  </si>
  <si>
    <t>429.</t>
  </si>
  <si>
    <t>358.</t>
  </si>
  <si>
    <t>113.</t>
  </si>
  <si>
    <t>135.</t>
  </si>
  <si>
    <t>364.</t>
  </si>
  <si>
    <t>293.</t>
  </si>
  <si>
    <t>226.</t>
  </si>
  <si>
    <t>177.</t>
  </si>
  <si>
    <t>95.</t>
  </si>
  <si>
    <t>78.</t>
  </si>
  <si>
    <t>60.</t>
  </si>
  <si>
    <t>47.</t>
  </si>
  <si>
    <t>38.</t>
  </si>
  <si>
    <t>336.</t>
  </si>
  <si>
    <t>185.</t>
  </si>
  <si>
    <t>155.</t>
  </si>
  <si>
    <t>149.</t>
  </si>
  <si>
    <t>106.</t>
  </si>
  <si>
    <t>83.</t>
  </si>
  <si>
    <t>88.</t>
  </si>
  <si>
    <t>249.</t>
  </si>
  <si>
    <t>183.</t>
  </si>
  <si>
    <t>156.</t>
  </si>
  <si>
    <t>107.</t>
  </si>
  <si>
    <t>66.</t>
  </si>
  <si>
    <t>39.</t>
  </si>
  <si>
    <t>40.</t>
  </si>
  <si>
    <t>315.</t>
  </si>
  <si>
    <t>265.</t>
  </si>
  <si>
    <t>229.</t>
  </si>
  <si>
    <t>205.</t>
  </si>
  <si>
    <t>116.</t>
  </si>
  <si>
    <t>82.</t>
  </si>
  <si>
    <t>81.</t>
  </si>
  <si>
    <t>64.</t>
  </si>
  <si>
    <t>51.</t>
  </si>
  <si>
    <t>313.</t>
  </si>
  <si>
    <t>264.</t>
  </si>
  <si>
    <t>108.</t>
  </si>
  <si>
    <t>86.</t>
  </si>
  <si>
    <t>59.</t>
  </si>
  <si>
    <t>52.</t>
  </si>
  <si>
    <t>48.</t>
  </si>
  <si>
    <t>33 v   9 kk 28 pv</t>
  </si>
  <si>
    <t>116.   12.07. 2015  KPl - ViVe  0-1</t>
  </si>
  <si>
    <t>37 v 10 kk 13 pv</t>
  </si>
  <si>
    <t xml:space="preserve">  46.   27.07. 2019  AA - KaMa  1-2</t>
  </si>
  <si>
    <t>34 v 11 kk 27 pv</t>
  </si>
  <si>
    <t xml:space="preserve">  43.   10.09. 2016  ViVe - SoJy  1-0</t>
  </si>
  <si>
    <t xml:space="preserve"> Kärkilyöjätilasto</t>
  </si>
  <si>
    <t xml:space="preserve"> Tehotilasto</t>
  </si>
  <si>
    <t xml:space="preserve"> 100</t>
  </si>
  <si>
    <t>108. ottelu</t>
  </si>
  <si>
    <t xml:space="preserve">  54.   30.08. 2017  ViVe - KPL  2-1</t>
  </si>
  <si>
    <t xml:space="preserve"> RUNKOSARJA, TASASATASET,  ka. / peli</t>
  </si>
  <si>
    <t xml:space="preserve"> 200</t>
  </si>
  <si>
    <t xml:space="preserve"> PLAY OFF, TASASATASET,  ka. / peli</t>
  </si>
  <si>
    <t xml:space="preserve"> Etenijätilasto</t>
  </si>
  <si>
    <t>260.   19.07. 2011  PattU - ViVe  0-2</t>
  </si>
  <si>
    <t>29 v 10 kk   5 pv</t>
  </si>
  <si>
    <t>142.   05.08. 2014  ViVe - KPL  2-1</t>
  </si>
  <si>
    <t>278. ottelu</t>
  </si>
  <si>
    <t>140.   17.05. 2016  JymyJussit - ViVe  1-2</t>
  </si>
  <si>
    <t>313. ottelu</t>
  </si>
  <si>
    <t>583.</t>
  </si>
  <si>
    <t>462.</t>
  </si>
  <si>
    <t>389.</t>
  </si>
  <si>
    <t>332.</t>
  </si>
  <si>
    <t>295.</t>
  </si>
  <si>
    <t>261.</t>
  </si>
  <si>
    <t>208.</t>
  </si>
  <si>
    <t>188.</t>
  </si>
  <si>
    <t>168.</t>
  </si>
  <si>
    <t>141.</t>
  </si>
  <si>
    <t>126.</t>
  </si>
  <si>
    <t>118.</t>
  </si>
  <si>
    <t>104.</t>
  </si>
  <si>
    <t>1436.</t>
  </si>
  <si>
    <t>1334.</t>
  </si>
  <si>
    <t>1204.</t>
  </si>
  <si>
    <t>1121.</t>
  </si>
  <si>
    <t>1132.</t>
  </si>
  <si>
    <t>1016.</t>
  </si>
  <si>
    <t>1004.</t>
  </si>
  <si>
    <t>752.</t>
  </si>
  <si>
    <t>703.</t>
  </si>
  <si>
    <t>602.</t>
  </si>
  <si>
    <t>555.</t>
  </si>
  <si>
    <t>412.</t>
  </si>
  <si>
    <t>309.</t>
  </si>
  <si>
    <t>281.</t>
  </si>
  <si>
    <t>266.</t>
  </si>
  <si>
    <t>256.</t>
  </si>
  <si>
    <t>971.</t>
  </si>
  <si>
    <t>803.</t>
  </si>
  <si>
    <t>685.</t>
  </si>
  <si>
    <t>615.</t>
  </si>
  <si>
    <t>505.</t>
  </si>
  <si>
    <t>379.</t>
  </si>
  <si>
    <t>238.</t>
  </si>
  <si>
    <t>189.</t>
  </si>
  <si>
    <t>158.</t>
  </si>
  <si>
    <t>115.</t>
  </si>
  <si>
    <t>87.</t>
  </si>
  <si>
    <t>1145.</t>
  </si>
  <si>
    <t>1008.</t>
  </si>
  <si>
    <t>880.</t>
  </si>
  <si>
    <t>813.</t>
  </si>
  <si>
    <t>738.</t>
  </si>
  <si>
    <t>578.</t>
  </si>
  <si>
    <t>516.</t>
  </si>
  <si>
    <t>360.</t>
  </si>
  <si>
    <t>273.</t>
  </si>
  <si>
    <t>211.</t>
  </si>
  <si>
    <t>157.</t>
  </si>
  <si>
    <t>137.</t>
  </si>
  <si>
    <t>1101.</t>
  </si>
  <si>
    <t>879.</t>
  </si>
  <si>
    <t>679.</t>
  </si>
  <si>
    <t>550.</t>
  </si>
  <si>
    <t>461.</t>
  </si>
  <si>
    <t>373.</t>
  </si>
  <si>
    <t>306.</t>
  </si>
  <si>
    <t>241.</t>
  </si>
  <si>
    <t>191.</t>
  </si>
  <si>
    <t>163.</t>
  </si>
  <si>
    <t>134.</t>
  </si>
  <si>
    <t>49.</t>
  </si>
  <si>
    <t>SEUROITTAIN</t>
  </si>
  <si>
    <t>ka / ottelu</t>
  </si>
  <si>
    <t>LYÖDYT, KA/OTT</t>
  </si>
  <si>
    <t>RS</t>
  </si>
  <si>
    <t>YLS</t>
  </si>
  <si>
    <t>ERO</t>
  </si>
  <si>
    <t>TUODUT, KA/OTT</t>
  </si>
  <si>
    <t>Vimpelin Veto</t>
  </si>
  <si>
    <t>Alajärven Ankkurit</t>
  </si>
  <si>
    <t>YLEISÖENNÄTYS  KOTONA</t>
  </si>
  <si>
    <t>YLEISÖENNÄTYS  VIERAISSA</t>
  </si>
  <si>
    <t>KATSOJIA YLI 5000</t>
  </si>
  <si>
    <t>SIJA</t>
  </si>
  <si>
    <t>KATSOJIA</t>
  </si>
  <si>
    <t>KA / PELI</t>
  </si>
  <si>
    <t>73.   19.09. 2015  ViVe - SoJy  0-2,  fin 5/5</t>
  </si>
  <si>
    <t>63.   29.07. 2008  KPL - ViVe  2-0</t>
  </si>
  <si>
    <t>45.   05.09. 2010  ViVe - KPL  2-1,  fin 2/4</t>
  </si>
  <si>
    <t>33.   17.09. 2011  SoJy - ViVe  2-0,  fin 5/5</t>
  </si>
  <si>
    <t>25.   11.09. 2010  KPL - ViVe  2-0,  fin 3/4</t>
  </si>
  <si>
    <t>RS JA YLS</t>
  </si>
  <si>
    <t>46.</t>
  </si>
  <si>
    <t>TOP-100     1945-2020</t>
  </si>
  <si>
    <t>2-1  JoMa</t>
  </si>
  <si>
    <t>3/3</t>
  </si>
  <si>
    <t xml:space="preserve"> 1945 - 2020</t>
  </si>
  <si>
    <t>144.</t>
  </si>
  <si>
    <t xml:space="preserve"> 1979 - 2020</t>
  </si>
  <si>
    <t>1 021 169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</si>
</sst>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6" borderId="2" xfId="0" applyFont="1" applyFill="1" applyBorder="1"/>
    <xf numFmtId="0" fontId="4" fillId="6" borderId="4" xfId="0" applyFont="1" applyFill="1" applyBorder="1"/>
    <xf numFmtId="1" fontId="4" fillId="3" borderId="1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2" borderId="0" xfId="0" applyFont="1" applyFill="1" applyBorder="1"/>
    <xf numFmtId="165" fontId="4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0" fillId="0" borderId="0" xfId="0" applyBorder="1"/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7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" fontId="4" fillId="8" borderId="1" xfId="0" applyNumberFormat="1" applyFont="1" applyFill="1" applyBorder="1" applyAlignment="1">
      <alignment horizontal="left"/>
    </xf>
    <xf numFmtId="1" fontId="4" fillId="8" borderId="2" xfId="0" applyNumberFormat="1" applyFont="1" applyFill="1" applyBorder="1" applyAlignment="1">
      <alignment horizontal="center"/>
    </xf>
    <xf numFmtId="1" fontId="4" fillId="8" borderId="4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165" fontId="4" fillId="8" borderId="2" xfId="1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0.140625" style="60" customWidth="1"/>
    <col min="5" max="11" width="5.7109375" style="61" customWidth="1"/>
    <col min="12" max="12" width="5.855468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3.42578125" style="61" customWidth="1"/>
    <col min="35" max="35" width="13" style="61" customWidth="1"/>
    <col min="36" max="36" width="12.1406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81</v>
      </c>
      <c r="C1" s="6"/>
      <c r="D1" s="7"/>
      <c r="E1" s="95" t="s">
        <v>82</v>
      </c>
      <c r="F1" s="8"/>
      <c r="G1" s="8"/>
      <c r="H1" s="8"/>
      <c r="I1" s="6"/>
      <c r="J1" s="6"/>
      <c r="K1" s="6"/>
      <c r="L1" s="8"/>
      <c r="M1" s="6"/>
      <c r="N1" s="6"/>
      <c r="O1" s="6"/>
      <c r="P1" s="103"/>
      <c r="Q1" s="103"/>
      <c r="R1" s="103"/>
      <c r="S1" s="103"/>
      <c r="T1" s="103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123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15"/>
      <c r="AA2" s="83"/>
      <c r="AB2" s="23" t="s">
        <v>129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37" t="s">
        <v>121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69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00">
        <v>2001</v>
      </c>
      <c r="C4" s="100" t="s">
        <v>83</v>
      </c>
      <c r="D4" s="101" t="s">
        <v>84</v>
      </c>
      <c r="E4" s="101"/>
      <c r="F4" s="101" t="s">
        <v>67</v>
      </c>
      <c r="G4" s="115"/>
      <c r="H4" s="116"/>
      <c r="I4" s="101"/>
      <c r="J4" s="101"/>
      <c r="K4" s="101"/>
      <c r="L4" s="101"/>
      <c r="M4" s="101"/>
      <c r="N4" s="102"/>
      <c r="O4" s="25"/>
      <c r="P4" s="19"/>
      <c r="Q4" s="19"/>
      <c r="R4" s="19"/>
      <c r="S4" s="19"/>
      <c r="T4" s="25"/>
      <c r="U4" s="93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3"/>
      <c r="AH4" s="93"/>
      <c r="AI4" s="93"/>
      <c r="AJ4" s="93"/>
      <c r="AK4" s="25"/>
      <c r="AL4" s="26"/>
      <c r="AM4" s="93"/>
      <c r="AN4" s="112"/>
      <c r="AO4" s="28"/>
      <c r="AP4" s="30"/>
      <c r="AQ4" s="26"/>
      <c r="AR4" s="40"/>
    </row>
    <row r="5" spans="1:44" s="4" customFormat="1" ht="15" customHeight="1" x14ac:dyDescent="0.25">
      <c r="A5" s="2"/>
      <c r="B5" s="100">
        <v>2002</v>
      </c>
      <c r="C5" s="100" t="s">
        <v>75</v>
      </c>
      <c r="D5" s="101" t="s">
        <v>85</v>
      </c>
      <c r="E5" s="101"/>
      <c r="F5" s="101" t="s">
        <v>67</v>
      </c>
      <c r="G5" s="115"/>
      <c r="H5" s="116"/>
      <c r="I5" s="101"/>
      <c r="J5" s="101"/>
      <c r="K5" s="101"/>
      <c r="L5" s="101"/>
      <c r="M5" s="101"/>
      <c r="N5" s="102"/>
      <c r="O5" s="25"/>
      <c r="P5" s="19"/>
      <c r="Q5" s="19"/>
      <c r="R5" s="19"/>
      <c r="S5" s="19"/>
      <c r="T5" s="25"/>
      <c r="U5" s="93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3"/>
      <c r="AH5" s="93"/>
      <c r="AI5" s="93"/>
      <c r="AJ5" s="93"/>
      <c r="AK5" s="25"/>
      <c r="AL5" s="26"/>
      <c r="AM5" s="93"/>
      <c r="AN5" s="112"/>
      <c r="AO5" s="28"/>
      <c r="AP5" s="30"/>
      <c r="AQ5" s="26"/>
      <c r="AR5" s="40"/>
    </row>
    <row r="6" spans="1:44" s="4" customFormat="1" ht="15" customHeight="1" x14ac:dyDescent="0.25">
      <c r="A6" s="2"/>
      <c r="B6" s="100">
        <v>2003</v>
      </c>
      <c r="C6" s="100" t="s">
        <v>65</v>
      </c>
      <c r="D6" s="101" t="s">
        <v>80</v>
      </c>
      <c r="E6" s="101"/>
      <c r="F6" s="101" t="s">
        <v>67</v>
      </c>
      <c r="G6" s="115"/>
      <c r="H6" s="116"/>
      <c r="I6" s="101"/>
      <c r="J6" s="101"/>
      <c r="K6" s="101"/>
      <c r="L6" s="101"/>
      <c r="M6" s="101"/>
      <c r="N6" s="102"/>
      <c r="O6" s="25"/>
      <c r="P6" s="19"/>
      <c r="Q6" s="19"/>
      <c r="R6" s="19"/>
      <c r="S6" s="19"/>
      <c r="T6" s="25"/>
      <c r="U6" s="93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3"/>
      <c r="AH6" s="93"/>
      <c r="AI6" s="93"/>
      <c r="AJ6" s="93"/>
      <c r="AK6" s="25"/>
      <c r="AL6" s="26"/>
      <c r="AM6" s="93"/>
      <c r="AN6" s="112"/>
      <c r="AO6" s="28"/>
      <c r="AP6" s="30"/>
      <c r="AQ6" s="26"/>
      <c r="AR6" s="40"/>
    </row>
    <row r="7" spans="1:44" s="4" customFormat="1" ht="15" customHeight="1" x14ac:dyDescent="0.25">
      <c r="A7" s="2"/>
      <c r="B7" s="26">
        <v>2004</v>
      </c>
      <c r="C7" s="26" t="s">
        <v>75</v>
      </c>
      <c r="D7" s="27" t="s">
        <v>80</v>
      </c>
      <c r="E7" s="26">
        <v>28</v>
      </c>
      <c r="F7" s="26">
        <v>0</v>
      </c>
      <c r="G7" s="26">
        <v>2</v>
      </c>
      <c r="H7" s="26">
        <v>16</v>
      </c>
      <c r="I7" s="26">
        <v>111</v>
      </c>
      <c r="J7" s="26">
        <v>82</v>
      </c>
      <c r="K7" s="26">
        <v>21</v>
      </c>
      <c r="L7" s="26">
        <v>6</v>
      </c>
      <c r="M7" s="26">
        <v>2</v>
      </c>
      <c r="N7" s="29">
        <v>0.60699999999999998</v>
      </c>
      <c r="O7" s="25">
        <f t="shared" ref="O7:O13" si="0">PRODUCT(I7/N7)</f>
        <v>182.86655683690282</v>
      </c>
      <c r="P7" s="19"/>
      <c r="Q7" s="19"/>
      <c r="R7" s="19"/>
      <c r="S7" s="19"/>
      <c r="T7" s="25"/>
      <c r="U7" s="93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3"/>
      <c r="AH7" s="93"/>
      <c r="AI7" s="93"/>
      <c r="AJ7" s="93"/>
      <c r="AK7" s="25"/>
      <c r="AL7" s="26"/>
      <c r="AM7" s="93"/>
      <c r="AN7" s="112"/>
      <c r="AO7" s="28"/>
      <c r="AP7" s="30"/>
      <c r="AQ7" s="26"/>
      <c r="AR7" s="40"/>
    </row>
    <row r="8" spans="1:44" s="4" customFormat="1" ht="15" customHeight="1" x14ac:dyDescent="0.25">
      <c r="A8" s="2"/>
      <c r="B8" s="26">
        <v>2005</v>
      </c>
      <c r="C8" s="26" t="s">
        <v>68</v>
      </c>
      <c r="D8" s="27" t="s">
        <v>80</v>
      </c>
      <c r="E8" s="26">
        <v>25</v>
      </c>
      <c r="F8" s="26">
        <v>0</v>
      </c>
      <c r="G8" s="26">
        <v>2</v>
      </c>
      <c r="H8" s="26">
        <v>11</v>
      </c>
      <c r="I8" s="26">
        <v>89</v>
      </c>
      <c r="J8" s="26">
        <v>76</v>
      </c>
      <c r="K8" s="26">
        <v>9</v>
      </c>
      <c r="L8" s="26">
        <v>2</v>
      </c>
      <c r="M8" s="26">
        <v>2</v>
      </c>
      <c r="N8" s="29">
        <v>0.56299999999999994</v>
      </c>
      <c r="O8" s="25">
        <f t="shared" si="0"/>
        <v>158.08170515097692</v>
      </c>
      <c r="P8" s="19"/>
      <c r="Q8" s="19"/>
      <c r="R8" s="19"/>
      <c r="S8" s="19"/>
      <c r="T8" s="25"/>
      <c r="U8" s="93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93"/>
      <c r="AH8" s="93"/>
      <c r="AI8" s="93"/>
      <c r="AJ8" s="93"/>
      <c r="AK8" s="25"/>
      <c r="AL8" s="26"/>
      <c r="AM8" s="93"/>
      <c r="AN8" s="112"/>
      <c r="AO8" s="28"/>
      <c r="AP8" s="30"/>
      <c r="AQ8" s="26"/>
      <c r="AR8" s="40"/>
    </row>
    <row r="9" spans="1:44" s="4" customFormat="1" ht="15" customHeight="1" x14ac:dyDescent="0.25">
      <c r="A9" s="2"/>
      <c r="B9" s="26">
        <v>2006</v>
      </c>
      <c r="C9" s="26" t="s">
        <v>68</v>
      </c>
      <c r="D9" s="27" t="s">
        <v>80</v>
      </c>
      <c r="E9" s="26">
        <v>27</v>
      </c>
      <c r="F9" s="26">
        <v>0</v>
      </c>
      <c r="G9" s="26">
        <v>3</v>
      </c>
      <c r="H9" s="26">
        <v>11</v>
      </c>
      <c r="I9" s="26">
        <v>84</v>
      </c>
      <c r="J9" s="26">
        <v>75</v>
      </c>
      <c r="K9" s="26">
        <v>2</v>
      </c>
      <c r="L9" s="26">
        <v>4</v>
      </c>
      <c r="M9" s="26">
        <v>3</v>
      </c>
      <c r="N9" s="29">
        <v>0.47199999999999998</v>
      </c>
      <c r="O9" s="25">
        <f t="shared" si="0"/>
        <v>177.96610169491527</v>
      </c>
      <c r="P9" s="19"/>
      <c r="Q9" s="19"/>
      <c r="R9" s="19"/>
      <c r="S9" s="19"/>
      <c r="T9" s="25"/>
      <c r="U9" s="93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93"/>
      <c r="AH9" s="93"/>
      <c r="AI9" s="93"/>
      <c r="AJ9" s="93"/>
      <c r="AK9" s="25"/>
      <c r="AL9" s="26"/>
      <c r="AM9" s="93"/>
      <c r="AN9" s="112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2007</v>
      </c>
      <c r="C10" s="26" t="s">
        <v>57</v>
      </c>
      <c r="D10" s="27" t="s">
        <v>80</v>
      </c>
      <c r="E10" s="26">
        <v>26</v>
      </c>
      <c r="F10" s="26">
        <v>0</v>
      </c>
      <c r="G10" s="26">
        <v>3</v>
      </c>
      <c r="H10" s="26">
        <v>9</v>
      </c>
      <c r="I10" s="26">
        <v>53</v>
      </c>
      <c r="J10" s="26">
        <v>35</v>
      </c>
      <c r="K10" s="26">
        <v>5</v>
      </c>
      <c r="L10" s="26">
        <v>10</v>
      </c>
      <c r="M10" s="26">
        <v>3</v>
      </c>
      <c r="N10" s="29">
        <v>0.45300000000000001</v>
      </c>
      <c r="O10" s="25">
        <f t="shared" si="0"/>
        <v>116.99779249448123</v>
      </c>
      <c r="P10" s="19"/>
      <c r="Q10" s="19"/>
      <c r="R10" s="19"/>
      <c r="S10" s="19"/>
      <c r="T10" s="25"/>
      <c r="U10" s="26">
        <v>9</v>
      </c>
      <c r="V10" s="26">
        <v>0</v>
      </c>
      <c r="W10" s="26">
        <v>2</v>
      </c>
      <c r="X10" s="26">
        <v>6</v>
      </c>
      <c r="Y10" s="26">
        <v>32</v>
      </c>
      <c r="Z10" s="29">
        <v>0.628</v>
      </c>
      <c r="AA10" s="25"/>
      <c r="AB10" s="19"/>
      <c r="AC10" s="19"/>
      <c r="AD10" s="19"/>
      <c r="AE10" s="19"/>
      <c r="AF10" s="25"/>
      <c r="AG10" s="93" t="s">
        <v>100</v>
      </c>
      <c r="AH10" s="93"/>
      <c r="AI10" s="93"/>
      <c r="AJ10" s="93"/>
      <c r="AK10" s="25"/>
      <c r="AL10" s="26"/>
      <c r="AM10" s="93"/>
      <c r="AN10" s="112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2008</v>
      </c>
      <c r="C11" s="26" t="s">
        <v>74</v>
      </c>
      <c r="D11" s="27" t="s">
        <v>80</v>
      </c>
      <c r="E11" s="26">
        <v>24</v>
      </c>
      <c r="F11" s="26">
        <v>0</v>
      </c>
      <c r="G11" s="26">
        <v>0</v>
      </c>
      <c r="H11" s="26">
        <v>16</v>
      </c>
      <c r="I11" s="26">
        <v>59</v>
      </c>
      <c r="J11" s="26">
        <v>43</v>
      </c>
      <c r="K11" s="26">
        <v>12</v>
      </c>
      <c r="L11" s="26">
        <v>4</v>
      </c>
      <c r="M11" s="26">
        <v>0</v>
      </c>
      <c r="N11" s="29">
        <v>0.52200000000000002</v>
      </c>
      <c r="O11" s="25">
        <f t="shared" si="0"/>
        <v>113.02681992337165</v>
      </c>
      <c r="P11" s="19"/>
      <c r="Q11" s="19"/>
      <c r="R11" s="19"/>
      <c r="S11" s="19"/>
      <c r="T11" s="25"/>
      <c r="U11" s="26">
        <v>7</v>
      </c>
      <c r="V11" s="26">
        <v>0</v>
      </c>
      <c r="W11" s="26">
        <v>1</v>
      </c>
      <c r="X11" s="26">
        <v>4</v>
      </c>
      <c r="Y11" s="26">
        <v>21</v>
      </c>
      <c r="Z11" s="29">
        <v>0.56799999999999995</v>
      </c>
      <c r="AA11" s="25"/>
      <c r="AB11" s="19"/>
      <c r="AC11" s="19"/>
      <c r="AD11" s="19"/>
      <c r="AE11" s="19"/>
      <c r="AF11" s="25"/>
      <c r="AG11" s="93" t="s">
        <v>101</v>
      </c>
      <c r="AH11" s="93"/>
      <c r="AI11" s="93"/>
      <c r="AJ11" s="93"/>
      <c r="AK11" s="25"/>
      <c r="AL11" s="26"/>
      <c r="AM11" s="93"/>
      <c r="AN11" s="112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2009</v>
      </c>
      <c r="C12" s="26" t="s">
        <v>66</v>
      </c>
      <c r="D12" s="27" t="s">
        <v>80</v>
      </c>
      <c r="E12" s="26">
        <v>24</v>
      </c>
      <c r="F12" s="26">
        <v>0</v>
      </c>
      <c r="G12" s="26">
        <v>4</v>
      </c>
      <c r="H12" s="26">
        <v>28</v>
      </c>
      <c r="I12" s="26">
        <v>71</v>
      </c>
      <c r="J12" s="26">
        <v>59</v>
      </c>
      <c r="K12" s="26">
        <v>6</v>
      </c>
      <c r="L12" s="26">
        <v>2</v>
      </c>
      <c r="M12" s="26">
        <v>4</v>
      </c>
      <c r="N12" s="29">
        <v>0.52200000000000002</v>
      </c>
      <c r="O12" s="25">
        <f t="shared" si="0"/>
        <v>136.01532567049807</v>
      </c>
      <c r="P12" s="19"/>
      <c r="Q12" s="19" t="s">
        <v>126</v>
      </c>
      <c r="R12" s="19"/>
      <c r="S12" s="19"/>
      <c r="T12" s="25"/>
      <c r="U12" s="26">
        <v>9</v>
      </c>
      <c r="V12" s="28">
        <v>1</v>
      </c>
      <c r="W12" s="26">
        <v>2</v>
      </c>
      <c r="X12" s="26">
        <v>3</v>
      </c>
      <c r="Y12" s="26">
        <v>24</v>
      </c>
      <c r="Z12" s="29">
        <v>0.64800000000000002</v>
      </c>
      <c r="AA12" s="25"/>
      <c r="AB12" s="19"/>
      <c r="AC12" s="19"/>
      <c r="AD12" s="19"/>
      <c r="AE12" s="19"/>
      <c r="AF12" s="25"/>
      <c r="AG12" s="93" t="s">
        <v>102</v>
      </c>
      <c r="AH12" s="93" t="s">
        <v>103</v>
      </c>
      <c r="AI12" s="93" t="s">
        <v>104</v>
      </c>
      <c r="AJ12" s="93"/>
      <c r="AK12" s="25"/>
      <c r="AL12" s="26"/>
      <c r="AM12" s="93"/>
      <c r="AN12" s="112"/>
      <c r="AO12" s="28"/>
      <c r="AP12" s="30"/>
      <c r="AQ12" s="26">
        <v>1</v>
      </c>
      <c r="AR12" s="40"/>
    </row>
    <row r="13" spans="1:44" s="4" customFormat="1" ht="15" customHeight="1" x14ac:dyDescent="0.25">
      <c r="A13" s="2"/>
      <c r="B13" s="26">
        <v>2010</v>
      </c>
      <c r="C13" s="26" t="s">
        <v>65</v>
      </c>
      <c r="D13" s="27" t="s">
        <v>80</v>
      </c>
      <c r="E13" s="26">
        <v>25</v>
      </c>
      <c r="F13" s="117">
        <v>1</v>
      </c>
      <c r="G13" s="117">
        <v>0</v>
      </c>
      <c r="H13" s="117">
        <v>17</v>
      </c>
      <c r="I13" s="117">
        <v>82</v>
      </c>
      <c r="J13" s="26">
        <v>45</v>
      </c>
      <c r="K13" s="26">
        <v>31</v>
      </c>
      <c r="L13" s="26">
        <v>5</v>
      </c>
      <c r="M13" s="26">
        <v>1</v>
      </c>
      <c r="N13" s="29">
        <v>0.59</v>
      </c>
      <c r="O13" s="25">
        <f t="shared" si="0"/>
        <v>138.98305084745763</v>
      </c>
      <c r="P13" s="19"/>
      <c r="Q13" s="19"/>
      <c r="R13" s="19"/>
      <c r="S13" s="19"/>
      <c r="T13" s="25"/>
      <c r="U13" s="26">
        <v>11</v>
      </c>
      <c r="V13" s="28">
        <v>0</v>
      </c>
      <c r="W13" s="26">
        <v>2</v>
      </c>
      <c r="X13" s="26">
        <v>4</v>
      </c>
      <c r="Y13" s="26">
        <v>33</v>
      </c>
      <c r="Z13" s="29">
        <v>0.55900000000000005</v>
      </c>
      <c r="AA13" s="25"/>
      <c r="AB13" s="19"/>
      <c r="AC13" s="19"/>
      <c r="AD13" s="19"/>
      <c r="AE13" s="19"/>
      <c r="AF13" s="25"/>
      <c r="AG13" s="93" t="s">
        <v>105</v>
      </c>
      <c r="AH13" s="93" t="s">
        <v>106</v>
      </c>
      <c r="AI13" s="93"/>
      <c r="AJ13" s="93" t="s">
        <v>107</v>
      </c>
      <c r="AK13" s="25"/>
      <c r="AL13" s="26"/>
      <c r="AM13" s="93"/>
      <c r="AN13" s="28">
        <v>1</v>
      </c>
      <c r="AO13" s="28">
        <v>1</v>
      </c>
      <c r="AP13" s="30"/>
      <c r="AQ13" s="26"/>
      <c r="AR13" s="40"/>
    </row>
    <row r="14" spans="1:44" s="4" customFormat="1" ht="15" customHeight="1" x14ac:dyDescent="0.25">
      <c r="A14" s="2"/>
      <c r="B14" s="26">
        <v>2011</v>
      </c>
      <c r="C14" s="26" t="s">
        <v>64</v>
      </c>
      <c r="D14" s="27" t="s">
        <v>80</v>
      </c>
      <c r="E14" s="26">
        <v>26</v>
      </c>
      <c r="F14" s="26">
        <v>1</v>
      </c>
      <c r="G14" s="26">
        <v>15</v>
      </c>
      <c r="H14" s="26">
        <v>30</v>
      </c>
      <c r="I14" s="26">
        <v>86</v>
      </c>
      <c r="J14" s="26">
        <v>55</v>
      </c>
      <c r="K14" s="26">
        <v>8</v>
      </c>
      <c r="L14" s="26">
        <v>7</v>
      </c>
      <c r="M14" s="26">
        <v>16</v>
      </c>
      <c r="N14" s="29">
        <v>0.58899999999999997</v>
      </c>
      <c r="O14" s="25">
        <f>PRODUCT(I14/N14)</f>
        <v>146.01018675721562</v>
      </c>
      <c r="P14" s="19"/>
      <c r="Q14" s="19" t="s">
        <v>127</v>
      </c>
      <c r="R14" s="19" t="s">
        <v>124</v>
      </c>
      <c r="S14" s="19"/>
      <c r="T14" s="25"/>
      <c r="U14" s="26">
        <v>12</v>
      </c>
      <c r="V14" s="28">
        <v>0</v>
      </c>
      <c r="W14" s="26">
        <v>2</v>
      </c>
      <c r="X14" s="26">
        <v>11</v>
      </c>
      <c r="Y14" s="26">
        <v>40</v>
      </c>
      <c r="Z14" s="29">
        <v>0.63500000000000001</v>
      </c>
      <c r="AA14" s="25"/>
      <c r="AB14" s="19"/>
      <c r="AC14" s="19" t="s">
        <v>68</v>
      </c>
      <c r="AD14" s="19"/>
      <c r="AE14" s="19"/>
      <c r="AF14" s="25"/>
      <c r="AG14" s="93" t="s">
        <v>108</v>
      </c>
      <c r="AH14" s="93" t="s">
        <v>109</v>
      </c>
      <c r="AI14" s="93"/>
      <c r="AJ14" s="93" t="s">
        <v>110</v>
      </c>
      <c r="AK14" s="25"/>
      <c r="AL14" s="26">
        <v>1</v>
      </c>
      <c r="AM14" s="93"/>
      <c r="AN14" s="112"/>
      <c r="AO14" s="28"/>
      <c r="AP14" s="30">
        <v>1</v>
      </c>
      <c r="AQ14" s="26"/>
      <c r="AR14" s="40"/>
    </row>
    <row r="15" spans="1:44" s="4" customFormat="1" ht="15" customHeight="1" x14ac:dyDescent="0.25">
      <c r="A15" s="2"/>
      <c r="B15" s="26">
        <v>2012</v>
      </c>
      <c r="C15" s="26" t="s">
        <v>64</v>
      </c>
      <c r="D15" s="27" t="s">
        <v>80</v>
      </c>
      <c r="E15" s="26">
        <v>26</v>
      </c>
      <c r="F15" s="117">
        <v>0</v>
      </c>
      <c r="G15" s="117">
        <v>6</v>
      </c>
      <c r="H15" s="117">
        <v>22</v>
      </c>
      <c r="I15" s="117">
        <v>84</v>
      </c>
      <c r="J15" s="26">
        <v>65</v>
      </c>
      <c r="K15" s="26">
        <v>7</v>
      </c>
      <c r="L15" s="26">
        <v>6</v>
      </c>
      <c r="M15" s="30">
        <v>6</v>
      </c>
      <c r="N15" s="29">
        <v>0.55600000000000005</v>
      </c>
      <c r="O15" s="25">
        <f>PRODUCT(I15/N15)</f>
        <v>151.07913669064746</v>
      </c>
      <c r="P15" s="19"/>
      <c r="Q15" s="19" t="s">
        <v>125</v>
      </c>
      <c r="R15" s="19"/>
      <c r="S15" s="19"/>
      <c r="T15" s="25"/>
      <c r="U15" s="26">
        <v>12</v>
      </c>
      <c r="V15" s="28">
        <v>1</v>
      </c>
      <c r="W15" s="26">
        <v>2</v>
      </c>
      <c r="X15" s="26">
        <v>14</v>
      </c>
      <c r="Y15" s="26">
        <v>41</v>
      </c>
      <c r="Z15" s="29">
        <v>0.56899999999999995</v>
      </c>
      <c r="AA15" s="25"/>
      <c r="AB15" s="19"/>
      <c r="AC15" s="19" t="s">
        <v>57</v>
      </c>
      <c r="AD15" s="19"/>
      <c r="AE15" s="19"/>
      <c r="AF15" s="25"/>
      <c r="AG15" s="93" t="s">
        <v>111</v>
      </c>
      <c r="AH15" s="93" t="s">
        <v>112</v>
      </c>
      <c r="AI15" s="93"/>
      <c r="AJ15" s="93" t="s">
        <v>113</v>
      </c>
      <c r="AK15" s="25"/>
      <c r="AL15" s="26"/>
      <c r="AM15" s="93"/>
      <c r="AN15" s="28"/>
      <c r="AO15" s="28"/>
      <c r="AP15" s="30">
        <v>1</v>
      </c>
      <c r="AQ15" s="26"/>
      <c r="AR15" s="40"/>
    </row>
    <row r="16" spans="1:44" s="4" customFormat="1" ht="15" customHeight="1" x14ac:dyDescent="0.25">
      <c r="A16" s="2"/>
      <c r="B16" s="26">
        <v>2013</v>
      </c>
      <c r="C16" s="26" t="s">
        <v>64</v>
      </c>
      <c r="D16" s="27" t="s">
        <v>80</v>
      </c>
      <c r="E16" s="26">
        <v>26</v>
      </c>
      <c r="F16" s="26">
        <v>3</v>
      </c>
      <c r="G16" s="26">
        <v>7</v>
      </c>
      <c r="H16" s="26">
        <v>20</v>
      </c>
      <c r="I16" s="26">
        <v>91</v>
      </c>
      <c r="J16" s="26">
        <v>29</v>
      </c>
      <c r="K16" s="26">
        <v>39</v>
      </c>
      <c r="L16" s="26">
        <v>13</v>
      </c>
      <c r="M16" s="30">
        <v>10</v>
      </c>
      <c r="N16" s="29">
        <v>0.65</v>
      </c>
      <c r="O16" s="25">
        <f>PRODUCT(I16/N16)</f>
        <v>140</v>
      </c>
      <c r="P16" s="19"/>
      <c r="Q16" s="19"/>
      <c r="R16" s="19"/>
      <c r="S16" s="19"/>
      <c r="T16" s="25"/>
      <c r="U16" s="26">
        <v>11</v>
      </c>
      <c r="V16" s="28">
        <v>1</v>
      </c>
      <c r="W16" s="26">
        <v>3</v>
      </c>
      <c r="X16" s="26">
        <v>11</v>
      </c>
      <c r="Y16" s="26">
        <v>42</v>
      </c>
      <c r="Z16" s="29">
        <v>0.51900000000000002</v>
      </c>
      <c r="AA16" s="25"/>
      <c r="AB16" s="19"/>
      <c r="AC16" s="19"/>
      <c r="AD16" s="19"/>
      <c r="AE16" s="19"/>
      <c r="AF16" s="25"/>
      <c r="AG16" s="93" t="s">
        <v>114</v>
      </c>
      <c r="AH16" s="93" t="s">
        <v>115</v>
      </c>
      <c r="AI16" s="93"/>
      <c r="AJ16" s="93" t="s">
        <v>113</v>
      </c>
      <c r="AK16" s="25"/>
      <c r="AL16" s="26"/>
      <c r="AM16" s="93"/>
      <c r="AN16" s="112"/>
      <c r="AO16" s="28"/>
      <c r="AP16" s="30">
        <v>1</v>
      </c>
      <c r="AQ16" s="26"/>
      <c r="AR16" s="40"/>
    </row>
    <row r="17" spans="1:44" s="4" customFormat="1" ht="15" customHeight="1" x14ac:dyDescent="0.25">
      <c r="A17" s="2"/>
      <c r="B17" s="26">
        <v>2014</v>
      </c>
      <c r="C17" s="26" t="s">
        <v>64</v>
      </c>
      <c r="D17" s="27" t="s">
        <v>80</v>
      </c>
      <c r="E17" s="26">
        <v>23</v>
      </c>
      <c r="F17" s="117">
        <v>1</v>
      </c>
      <c r="G17" s="117">
        <v>6</v>
      </c>
      <c r="H17" s="117">
        <v>23</v>
      </c>
      <c r="I17" s="117">
        <v>84</v>
      </c>
      <c r="J17" s="26">
        <v>67</v>
      </c>
      <c r="K17" s="26">
        <v>2</v>
      </c>
      <c r="L17" s="26">
        <v>8</v>
      </c>
      <c r="M17" s="30">
        <v>7</v>
      </c>
      <c r="N17" s="29">
        <v>0.63200000000000001</v>
      </c>
      <c r="O17" s="25">
        <f>PRODUCT(I17/N17)</f>
        <v>132.91139240506328</v>
      </c>
      <c r="P17" s="19"/>
      <c r="Q17" s="19"/>
      <c r="R17" s="19"/>
      <c r="S17" s="19"/>
      <c r="T17" s="25"/>
      <c r="U17" s="26">
        <v>10</v>
      </c>
      <c r="V17" s="28">
        <v>0</v>
      </c>
      <c r="W17" s="26">
        <v>1</v>
      </c>
      <c r="X17" s="26">
        <v>2</v>
      </c>
      <c r="Y17" s="26">
        <v>29</v>
      </c>
      <c r="Z17" s="29">
        <v>0.55800000000000005</v>
      </c>
      <c r="AA17" s="25"/>
      <c r="AB17" s="19"/>
      <c r="AC17" s="19"/>
      <c r="AD17" s="19"/>
      <c r="AE17" s="19"/>
      <c r="AF17" s="25"/>
      <c r="AG17" s="93" t="s">
        <v>105</v>
      </c>
      <c r="AH17" s="93" t="s">
        <v>112</v>
      </c>
      <c r="AI17" s="93"/>
      <c r="AJ17" s="93" t="s">
        <v>113</v>
      </c>
      <c r="AK17" s="25"/>
      <c r="AL17" s="26"/>
      <c r="AM17" s="93"/>
      <c r="AN17" s="28"/>
      <c r="AO17" s="28"/>
      <c r="AP17" s="30">
        <v>1</v>
      </c>
      <c r="AQ17" s="26"/>
      <c r="AR17" s="40"/>
    </row>
    <row r="18" spans="1:44" s="4" customFormat="1" ht="15" customHeight="1" x14ac:dyDescent="0.25">
      <c r="A18" s="2"/>
      <c r="B18" s="26">
        <v>2015</v>
      </c>
      <c r="C18" s="26" t="s">
        <v>64</v>
      </c>
      <c r="D18" s="27" t="s">
        <v>80</v>
      </c>
      <c r="E18" s="26">
        <v>30</v>
      </c>
      <c r="F18" s="26">
        <v>2</v>
      </c>
      <c r="G18" s="26">
        <v>21</v>
      </c>
      <c r="H18" s="26">
        <v>25</v>
      </c>
      <c r="I18" s="26">
        <v>99</v>
      </c>
      <c r="J18" s="26">
        <v>40</v>
      </c>
      <c r="K18" s="26">
        <v>20</v>
      </c>
      <c r="L18" s="26">
        <v>16</v>
      </c>
      <c r="M18" s="26">
        <v>23</v>
      </c>
      <c r="N18" s="33">
        <v>0.54690000000000005</v>
      </c>
      <c r="O18" s="98">
        <v>181</v>
      </c>
      <c r="P18" s="19"/>
      <c r="Q18" s="19"/>
      <c r="R18" s="19"/>
      <c r="S18" s="19"/>
      <c r="T18" s="25"/>
      <c r="U18" s="26">
        <v>12</v>
      </c>
      <c r="V18" s="28">
        <v>0</v>
      </c>
      <c r="W18" s="26">
        <v>5</v>
      </c>
      <c r="X18" s="26">
        <v>10</v>
      </c>
      <c r="Y18" s="26">
        <v>43</v>
      </c>
      <c r="Z18" s="29">
        <v>0.55100000000000005</v>
      </c>
      <c r="AA18" s="25"/>
      <c r="AB18" s="19"/>
      <c r="AC18" s="19" t="s">
        <v>75</v>
      </c>
      <c r="AD18" s="19"/>
      <c r="AE18" s="19"/>
      <c r="AF18" s="25"/>
      <c r="AG18" s="93" t="s">
        <v>116</v>
      </c>
      <c r="AH18" s="93" t="s">
        <v>117</v>
      </c>
      <c r="AI18" s="93"/>
      <c r="AJ18" s="93" t="s">
        <v>110</v>
      </c>
      <c r="AK18" s="25"/>
      <c r="AL18" s="26"/>
      <c r="AM18" s="93"/>
      <c r="AN18" s="93"/>
      <c r="AO18" s="28"/>
      <c r="AP18" s="30">
        <v>1</v>
      </c>
      <c r="AQ18" s="26"/>
      <c r="AR18" s="40"/>
    </row>
    <row r="19" spans="1:44" s="4" customFormat="1" ht="15" customHeight="1" x14ac:dyDescent="0.25">
      <c r="A19" s="2"/>
      <c r="B19" s="26">
        <v>2016</v>
      </c>
      <c r="C19" s="26" t="s">
        <v>65</v>
      </c>
      <c r="D19" s="27" t="s">
        <v>80</v>
      </c>
      <c r="E19" s="26">
        <v>28</v>
      </c>
      <c r="F19" s="26">
        <v>3</v>
      </c>
      <c r="G19" s="26">
        <v>25</v>
      </c>
      <c r="H19" s="26">
        <v>17</v>
      </c>
      <c r="I19" s="26">
        <v>90</v>
      </c>
      <c r="J19" s="26">
        <v>32</v>
      </c>
      <c r="K19" s="26">
        <v>6</v>
      </c>
      <c r="L19" s="26">
        <v>24</v>
      </c>
      <c r="M19" s="26">
        <v>28</v>
      </c>
      <c r="N19" s="33">
        <v>0.52900000000000003</v>
      </c>
      <c r="O19" s="98">
        <v>170</v>
      </c>
      <c r="P19" s="19" t="s">
        <v>128</v>
      </c>
      <c r="Q19" s="19"/>
      <c r="R19" s="19"/>
      <c r="S19" s="19"/>
      <c r="T19" s="36"/>
      <c r="U19" s="26">
        <v>11</v>
      </c>
      <c r="V19" s="28">
        <v>0</v>
      </c>
      <c r="W19" s="26">
        <v>3</v>
      </c>
      <c r="X19" s="26">
        <v>2</v>
      </c>
      <c r="Y19" s="26">
        <v>21</v>
      </c>
      <c r="Z19" s="29">
        <v>0.42</v>
      </c>
      <c r="AA19" s="25"/>
      <c r="AB19" s="19"/>
      <c r="AC19" s="19"/>
      <c r="AD19" s="19"/>
      <c r="AE19" s="19"/>
      <c r="AF19" s="25"/>
      <c r="AG19" s="93" t="s">
        <v>118</v>
      </c>
      <c r="AH19" s="93" t="s">
        <v>119</v>
      </c>
      <c r="AI19" s="93"/>
      <c r="AJ19" s="93" t="s">
        <v>120</v>
      </c>
      <c r="AK19" s="25"/>
      <c r="AL19" s="26"/>
      <c r="AM19" s="93"/>
      <c r="AN19" s="26">
        <v>1</v>
      </c>
      <c r="AO19" s="28">
        <v>1</v>
      </c>
      <c r="AP19" s="30"/>
      <c r="AQ19" s="26"/>
      <c r="AR19" s="40"/>
    </row>
    <row r="20" spans="1:44" s="4" customFormat="1" ht="15" customHeight="1" x14ac:dyDescent="0.25">
      <c r="A20" s="2"/>
      <c r="B20" s="26">
        <v>2017</v>
      </c>
      <c r="C20" s="26" t="s">
        <v>65</v>
      </c>
      <c r="D20" s="27" t="s">
        <v>80</v>
      </c>
      <c r="E20" s="26">
        <v>32</v>
      </c>
      <c r="F20" s="26">
        <v>4</v>
      </c>
      <c r="G20" s="26">
        <v>8</v>
      </c>
      <c r="H20" s="26">
        <v>24</v>
      </c>
      <c r="I20" s="26">
        <v>80</v>
      </c>
      <c r="J20" s="26">
        <v>19</v>
      </c>
      <c r="K20" s="26">
        <v>15</v>
      </c>
      <c r="L20" s="26">
        <v>34</v>
      </c>
      <c r="M20" s="26">
        <v>12</v>
      </c>
      <c r="N20" s="33">
        <v>0.43469999999999998</v>
      </c>
      <c r="O20" s="98">
        <v>184</v>
      </c>
      <c r="P20" s="19"/>
      <c r="Q20" s="19"/>
      <c r="R20" s="19"/>
      <c r="S20" s="19"/>
      <c r="T20" s="31"/>
      <c r="U20" s="26">
        <v>11</v>
      </c>
      <c r="V20" s="28">
        <v>1</v>
      </c>
      <c r="W20" s="26">
        <v>6</v>
      </c>
      <c r="X20" s="26">
        <v>4</v>
      </c>
      <c r="Y20" s="26">
        <v>23</v>
      </c>
      <c r="Z20" s="29">
        <v>0.46899999999999997</v>
      </c>
      <c r="AA20" s="25"/>
      <c r="AB20" s="19"/>
      <c r="AC20" s="19"/>
      <c r="AD20" s="19"/>
      <c r="AE20" s="19"/>
      <c r="AF20" s="25"/>
      <c r="AG20" s="93" t="s">
        <v>118</v>
      </c>
      <c r="AH20" s="93" t="s">
        <v>107</v>
      </c>
      <c r="AI20" s="93"/>
      <c r="AJ20" s="93" t="s">
        <v>106</v>
      </c>
      <c r="AK20" s="25"/>
      <c r="AL20" s="26"/>
      <c r="AM20" s="93"/>
      <c r="AN20" s="93"/>
      <c r="AO20" s="28">
        <v>1</v>
      </c>
      <c r="AP20" s="30"/>
      <c r="AQ20" s="26"/>
      <c r="AR20" s="40"/>
    </row>
    <row r="21" spans="1:44" s="4" customFormat="1" ht="15" customHeight="1" x14ac:dyDescent="0.25">
      <c r="A21" s="2"/>
      <c r="B21" s="26">
        <v>2018</v>
      </c>
      <c r="C21" s="26" t="s">
        <v>126</v>
      </c>
      <c r="D21" s="27" t="s">
        <v>130</v>
      </c>
      <c r="E21" s="26">
        <v>9</v>
      </c>
      <c r="F21" s="26">
        <v>1</v>
      </c>
      <c r="G21" s="26">
        <v>3</v>
      </c>
      <c r="H21" s="26">
        <v>5</v>
      </c>
      <c r="I21" s="26">
        <v>37</v>
      </c>
      <c r="J21" s="26">
        <v>7</v>
      </c>
      <c r="K21" s="26">
        <v>20</v>
      </c>
      <c r="L21" s="26">
        <v>6</v>
      </c>
      <c r="M21" s="26">
        <v>4</v>
      </c>
      <c r="N21" s="33">
        <v>0.54400000000000004</v>
      </c>
      <c r="O21" s="98">
        <v>68.014705882352942</v>
      </c>
      <c r="P21" s="19"/>
      <c r="Q21" s="19"/>
      <c r="R21" s="19"/>
      <c r="S21" s="19"/>
      <c r="T21" s="36"/>
      <c r="U21" s="26"/>
      <c r="V21" s="28"/>
      <c r="W21" s="26"/>
      <c r="X21" s="26"/>
      <c r="Y21" s="26"/>
      <c r="Z21" s="29"/>
      <c r="AA21" s="25"/>
      <c r="AB21" s="19"/>
      <c r="AC21" s="19"/>
      <c r="AD21" s="19"/>
      <c r="AE21" s="19"/>
      <c r="AF21" s="25"/>
      <c r="AG21" s="93"/>
      <c r="AH21" s="93"/>
      <c r="AI21" s="93"/>
      <c r="AJ21" s="93"/>
      <c r="AK21" s="25"/>
      <c r="AL21" s="26"/>
      <c r="AM21" s="93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2018</v>
      </c>
      <c r="C22" s="26" t="s">
        <v>66</v>
      </c>
      <c r="D22" s="27" t="s">
        <v>80</v>
      </c>
      <c r="E22" s="26">
        <v>10</v>
      </c>
      <c r="F22" s="26">
        <v>1</v>
      </c>
      <c r="G22" s="26">
        <v>5</v>
      </c>
      <c r="H22" s="26">
        <v>13</v>
      </c>
      <c r="I22" s="26">
        <v>41</v>
      </c>
      <c r="J22" s="26">
        <v>18</v>
      </c>
      <c r="K22" s="26">
        <v>9</v>
      </c>
      <c r="L22" s="26">
        <v>8</v>
      </c>
      <c r="M22" s="26">
        <v>6</v>
      </c>
      <c r="N22" s="33">
        <v>0.59399999999999997</v>
      </c>
      <c r="O22" s="98">
        <v>69.023569023569024</v>
      </c>
      <c r="P22" s="19"/>
      <c r="Q22" s="19"/>
      <c r="R22" s="19"/>
      <c r="S22" s="19"/>
      <c r="T22" s="36"/>
      <c r="U22" s="26">
        <v>8</v>
      </c>
      <c r="V22" s="28">
        <v>0</v>
      </c>
      <c r="W22" s="26">
        <v>0</v>
      </c>
      <c r="X22" s="26">
        <v>4</v>
      </c>
      <c r="Y22" s="26">
        <v>26</v>
      </c>
      <c r="Z22" s="29">
        <v>0.60460000000000003</v>
      </c>
      <c r="AA22" s="25"/>
      <c r="AB22" s="19"/>
      <c r="AC22" s="19"/>
      <c r="AD22" s="19"/>
      <c r="AE22" s="19"/>
      <c r="AF22" s="25"/>
      <c r="AG22" s="93" t="s">
        <v>109</v>
      </c>
      <c r="AH22" s="93" t="s">
        <v>131</v>
      </c>
      <c r="AI22" s="93" t="s">
        <v>132</v>
      </c>
      <c r="AJ22" s="93"/>
      <c r="AK22" s="25"/>
      <c r="AL22" s="26"/>
      <c r="AM22" s="93"/>
      <c r="AN22" s="26"/>
      <c r="AO22" s="28"/>
      <c r="AP22" s="30"/>
      <c r="AQ22" s="26">
        <v>1</v>
      </c>
      <c r="AR22" s="40"/>
    </row>
    <row r="23" spans="1:44" s="4" customFormat="1" ht="15" customHeight="1" x14ac:dyDescent="0.25">
      <c r="A23" s="2"/>
      <c r="B23" s="161">
        <v>2019</v>
      </c>
      <c r="C23" s="161" t="s">
        <v>57</v>
      </c>
      <c r="D23" s="162" t="s">
        <v>146</v>
      </c>
      <c r="E23" s="161"/>
      <c r="F23" s="163" t="s">
        <v>153</v>
      </c>
      <c r="G23" s="164"/>
      <c r="H23" s="165"/>
      <c r="I23" s="166"/>
      <c r="J23" s="161"/>
      <c r="K23" s="161"/>
      <c r="L23" s="161"/>
      <c r="M23" s="161"/>
      <c r="N23" s="167"/>
      <c r="O23" s="98"/>
      <c r="P23" s="19"/>
      <c r="Q23" s="19"/>
      <c r="R23" s="19"/>
      <c r="S23" s="19"/>
      <c r="T23" s="25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93"/>
      <c r="AH23" s="93"/>
      <c r="AI23" s="93"/>
      <c r="AJ23" s="93"/>
      <c r="AK23" s="25"/>
      <c r="AL23" s="26"/>
      <c r="AM23" s="28"/>
      <c r="AN23" s="28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2019</v>
      </c>
      <c r="C24" s="26" t="s">
        <v>152</v>
      </c>
      <c r="D24" s="27" t="s">
        <v>130</v>
      </c>
      <c r="E24" s="26">
        <v>16</v>
      </c>
      <c r="F24" s="26">
        <v>1</v>
      </c>
      <c r="G24" s="26">
        <v>5</v>
      </c>
      <c r="H24" s="28">
        <v>9</v>
      </c>
      <c r="I24" s="26">
        <v>70</v>
      </c>
      <c r="J24" s="26">
        <v>2</v>
      </c>
      <c r="K24" s="26">
        <v>30</v>
      </c>
      <c r="L24" s="26">
        <v>32</v>
      </c>
      <c r="M24" s="26">
        <v>6</v>
      </c>
      <c r="N24" s="29">
        <v>0.57850000000000001</v>
      </c>
      <c r="O24" s="98">
        <v>121</v>
      </c>
      <c r="P24" s="19"/>
      <c r="Q24" s="19"/>
      <c r="R24" s="19"/>
      <c r="S24" s="19"/>
      <c r="T24" s="36"/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93"/>
      <c r="AH24" s="93"/>
      <c r="AI24" s="93"/>
      <c r="AJ24" s="93"/>
      <c r="AK24" s="25"/>
      <c r="AL24" s="26"/>
      <c r="AM24" s="28"/>
      <c r="AN24" s="28"/>
      <c r="AO24" s="28"/>
      <c r="AP24" s="30"/>
      <c r="AQ24" s="26"/>
      <c r="AR24" s="40"/>
    </row>
    <row r="25" spans="1:44" s="4" customFormat="1" ht="15" customHeight="1" x14ac:dyDescent="0.25">
      <c r="A25" s="2"/>
      <c r="B25" s="161">
        <v>2020</v>
      </c>
      <c r="C25" s="161" t="s">
        <v>65</v>
      </c>
      <c r="D25" s="162" t="s">
        <v>146</v>
      </c>
      <c r="E25" s="161"/>
      <c r="F25" s="163" t="s">
        <v>153</v>
      </c>
      <c r="G25" s="166"/>
      <c r="H25" s="166"/>
      <c r="I25" s="166"/>
      <c r="J25" s="161"/>
      <c r="K25" s="161"/>
      <c r="L25" s="161"/>
      <c r="M25" s="161"/>
      <c r="N25" s="226"/>
      <c r="O25" s="98"/>
      <c r="P25" s="19"/>
      <c r="Q25" s="19"/>
      <c r="R25" s="19"/>
      <c r="S25" s="19"/>
      <c r="T25" s="25"/>
      <c r="U25" s="26"/>
      <c r="V25" s="28"/>
      <c r="W25" s="26"/>
      <c r="X25" s="26"/>
      <c r="Y25" s="26"/>
      <c r="Z25" s="29"/>
      <c r="AA25" s="25"/>
      <c r="AB25" s="19"/>
      <c r="AC25" s="19"/>
      <c r="AD25" s="19"/>
      <c r="AE25" s="19"/>
      <c r="AF25" s="25"/>
      <c r="AG25" s="93"/>
      <c r="AH25" s="93"/>
      <c r="AI25" s="93"/>
      <c r="AJ25" s="93"/>
      <c r="AK25" s="25"/>
      <c r="AL25" s="26"/>
      <c r="AM25" s="93"/>
      <c r="AN25" s="26"/>
      <c r="AO25" s="28"/>
      <c r="AP25" s="30"/>
      <c r="AQ25" s="26"/>
      <c r="AR25" s="40"/>
    </row>
    <row r="26" spans="1:44" s="4" customFormat="1" ht="15" customHeight="1" x14ac:dyDescent="0.25">
      <c r="A26" s="2"/>
      <c r="B26" s="26">
        <v>2020</v>
      </c>
      <c r="C26" s="26" t="s">
        <v>66</v>
      </c>
      <c r="D26" s="27" t="s">
        <v>80</v>
      </c>
      <c r="E26" s="26"/>
      <c r="F26" s="26"/>
      <c r="G26" s="30"/>
      <c r="H26" s="28"/>
      <c r="I26" s="26"/>
      <c r="J26" s="26"/>
      <c r="K26" s="26"/>
      <c r="L26" s="26"/>
      <c r="M26" s="26"/>
      <c r="N26" s="29"/>
      <c r="O26" s="98"/>
      <c r="P26" s="19"/>
      <c r="Q26" s="19"/>
      <c r="R26" s="19"/>
      <c r="S26" s="19"/>
      <c r="T26" s="36"/>
      <c r="U26" s="26">
        <v>3</v>
      </c>
      <c r="V26" s="26">
        <v>0</v>
      </c>
      <c r="W26" s="28">
        <v>0</v>
      </c>
      <c r="X26" s="26">
        <v>2</v>
      </c>
      <c r="Y26" s="26">
        <v>10</v>
      </c>
      <c r="Z26" s="29">
        <v>0.5</v>
      </c>
      <c r="AA26" s="25"/>
      <c r="AB26" s="19"/>
      <c r="AC26" s="19"/>
      <c r="AD26" s="19"/>
      <c r="AE26" s="19"/>
      <c r="AF26" s="25"/>
      <c r="AG26" s="93"/>
      <c r="AH26" s="93"/>
      <c r="AI26" s="93" t="s">
        <v>360</v>
      </c>
      <c r="AJ26" s="93"/>
      <c r="AK26" s="25"/>
      <c r="AL26" s="26"/>
      <c r="AM26" s="28"/>
      <c r="AN26" s="28"/>
      <c r="AO26" s="28"/>
      <c r="AP26" s="30"/>
      <c r="AQ26" s="26">
        <v>1</v>
      </c>
      <c r="AR26" s="40"/>
    </row>
    <row r="27" spans="1:44" s="4" customFormat="1" ht="15" customHeight="1" x14ac:dyDescent="0.25">
      <c r="A27" s="1"/>
      <c r="B27" s="17" t="s">
        <v>7</v>
      </c>
      <c r="C27" s="18"/>
      <c r="D27" s="16"/>
      <c r="E27" s="19">
        <f t="shared" ref="E27:M27" si="1">SUM(E4:E26)</f>
        <v>405</v>
      </c>
      <c r="F27" s="19">
        <f t="shared" si="1"/>
        <v>18</v>
      </c>
      <c r="G27" s="19">
        <f t="shared" si="1"/>
        <v>115</v>
      </c>
      <c r="H27" s="19">
        <f t="shared" si="1"/>
        <v>296</v>
      </c>
      <c r="I27" s="19">
        <f t="shared" si="1"/>
        <v>1311</v>
      </c>
      <c r="J27" s="19">
        <f t="shared" si="1"/>
        <v>749</v>
      </c>
      <c r="K27" s="19">
        <f t="shared" si="1"/>
        <v>242</v>
      </c>
      <c r="L27" s="19">
        <f t="shared" si="1"/>
        <v>187</v>
      </c>
      <c r="M27" s="18">
        <f t="shared" si="1"/>
        <v>133</v>
      </c>
      <c r="N27" s="34">
        <f>PRODUCT(I27/O27)</f>
        <v>0.54923041178740828</v>
      </c>
      <c r="O27" s="104">
        <f>SUM(O7:O26)</f>
        <v>2386.9763433774519</v>
      </c>
      <c r="P27" s="77" t="s">
        <v>48</v>
      </c>
      <c r="Q27" s="77" t="s">
        <v>48</v>
      </c>
      <c r="R27" s="77" t="s">
        <v>48</v>
      </c>
      <c r="S27" s="77" t="s">
        <v>48</v>
      </c>
      <c r="T27" s="36"/>
      <c r="U27" s="19">
        <f>SUM(U10:U26)</f>
        <v>126</v>
      </c>
      <c r="V27" s="19">
        <f t="shared" ref="V27:Y27" si="2">SUM(V10:V26)</f>
        <v>4</v>
      </c>
      <c r="W27" s="19">
        <f t="shared" si="2"/>
        <v>29</v>
      </c>
      <c r="X27" s="19">
        <f t="shared" si="2"/>
        <v>77</v>
      </c>
      <c r="Y27" s="19">
        <f t="shared" si="2"/>
        <v>385</v>
      </c>
      <c r="Z27" s="34">
        <f>PRODUCT(N33)</f>
        <v>0.55635838150289019</v>
      </c>
      <c r="AA27" s="91">
        <f>SUM(AA4:AA26)</f>
        <v>0</v>
      </c>
      <c r="AB27" s="77" t="s">
        <v>48</v>
      </c>
      <c r="AC27" s="77" t="s">
        <v>48</v>
      </c>
      <c r="AD27" s="77" t="s">
        <v>48</v>
      </c>
      <c r="AE27" s="77" t="s">
        <v>48</v>
      </c>
      <c r="AF27" s="25"/>
      <c r="AG27" s="77" t="s">
        <v>133</v>
      </c>
      <c r="AH27" s="77" t="s">
        <v>134</v>
      </c>
      <c r="AI27" s="77" t="s">
        <v>361</v>
      </c>
      <c r="AJ27" s="77" t="s">
        <v>122</v>
      </c>
      <c r="AK27" s="25"/>
      <c r="AL27" s="19">
        <f t="shared" ref="AL27:AQ27" si="3">SUM(AL4:AL26)</f>
        <v>1</v>
      </c>
      <c r="AM27" s="19">
        <f t="shared" si="3"/>
        <v>0</v>
      </c>
      <c r="AN27" s="19">
        <f t="shared" si="3"/>
        <v>2</v>
      </c>
      <c r="AO27" s="19">
        <f t="shared" si="3"/>
        <v>3</v>
      </c>
      <c r="AP27" s="19">
        <f t="shared" si="3"/>
        <v>5</v>
      </c>
      <c r="AQ27" s="19">
        <f t="shared" si="3"/>
        <v>3</v>
      </c>
      <c r="AR27" s="40"/>
    </row>
    <row r="28" spans="1:44" s="4" customFormat="1" ht="15" customHeight="1" x14ac:dyDescent="0.25">
      <c r="A28" s="1"/>
      <c r="B28" s="17" t="s">
        <v>359</v>
      </c>
      <c r="C28" s="18"/>
      <c r="D28" s="16"/>
      <c r="E28" s="18" t="s">
        <v>358</v>
      </c>
      <c r="F28" s="15"/>
      <c r="G28" s="15"/>
      <c r="H28" s="15" t="s">
        <v>312</v>
      </c>
      <c r="I28" s="15"/>
      <c r="J28" s="15"/>
      <c r="K28" s="15"/>
      <c r="L28" s="15"/>
      <c r="M28" s="15"/>
      <c r="N28" s="83"/>
      <c r="O28" s="25"/>
      <c r="P28" s="23"/>
      <c r="Q28" s="21"/>
      <c r="R28" s="84"/>
      <c r="S28" s="85"/>
      <c r="T28" s="25"/>
      <c r="U28" s="18" t="s">
        <v>127</v>
      </c>
      <c r="V28" s="15" t="s">
        <v>154</v>
      </c>
      <c r="W28" s="15" t="s">
        <v>155</v>
      </c>
      <c r="X28" s="15" t="s">
        <v>156</v>
      </c>
      <c r="Y28" s="15" t="s">
        <v>157</v>
      </c>
      <c r="Z28" s="16"/>
      <c r="AA28" s="25"/>
      <c r="AB28" s="86"/>
      <c r="AC28" s="87"/>
      <c r="AD28" s="84"/>
      <c r="AE28" s="85"/>
      <c r="AF28" s="25"/>
      <c r="AG28" s="88">
        <v>0.83299999999999996</v>
      </c>
      <c r="AH28" s="89">
        <v>0.8</v>
      </c>
      <c r="AI28" s="89">
        <v>1</v>
      </c>
      <c r="AJ28" s="90">
        <v>0.375</v>
      </c>
      <c r="AK28" s="25"/>
      <c r="AL28" s="18"/>
      <c r="AM28" s="15"/>
      <c r="AN28" s="15"/>
      <c r="AO28" s="15"/>
      <c r="AP28" s="15"/>
      <c r="AQ28" s="16"/>
      <c r="AR28" s="40"/>
    </row>
    <row r="29" spans="1:44" ht="15" customHeight="1" x14ac:dyDescent="0.25">
      <c r="A29" s="2"/>
      <c r="B29" s="27" t="s">
        <v>2</v>
      </c>
      <c r="C29" s="30"/>
      <c r="D29" s="35">
        <f>SUM(F27:H27)+((I27-F27-G27)/3)+(E27/3)+(AL27*25)+(AM27*25)+(AN27*10)+(AO27*25)+(AP27*20)+(AQ27*15)-15-15</f>
        <v>1191.6666666666667</v>
      </c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6"/>
      <c r="P29" s="25"/>
      <c r="Q29" s="25"/>
      <c r="R29" s="25"/>
      <c r="S29" s="25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25"/>
      <c r="AG29" s="36"/>
      <c r="AH29" s="36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4" s="4" customFormat="1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1"/>
      <c r="P30" s="31"/>
      <c r="Q30" s="31"/>
      <c r="R30" s="31"/>
      <c r="S30" s="31"/>
      <c r="T30" s="31"/>
      <c r="U30" s="36"/>
      <c r="V30" s="39"/>
      <c r="W30" s="36"/>
      <c r="X30" s="36"/>
      <c r="Y30" s="36"/>
      <c r="Z30" s="36"/>
      <c r="AA30" s="36"/>
      <c r="AB30" s="36"/>
      <c r="AC30" s="36"/>
      <c r="AD30" s="36"/>
      <c r="AE30" s="36"/>
      <c r="AF30" s="25"/>
      <c r="AG30" s="36"/>
      <c r="AH30" s="36"/>
      <c r="AI30" s="36"/>
      <c r="AJ30" s="36"/>
      <c r="AK30" s="25"/>
      <c r="AL30" s="36"/>
      <c r="AM30" s="36"/>
      <c r="AN30" s="36"/>
      <c r="AO30" s="36"/>
      <c r="AP30" s="36"/>
      <c r="AQ30" s="36"/>
      <c r="AR30" s="40"/>
    </row>
    <row r="31" spans="1:44" ht="15" customHeight="1" x14ac:dyDescent="0.25">
      <c r="A31" s="2"/>
      <c r="B31" s="23" t="s">
        <v>24</v>
      </c>
      <c r="C31" s="41"/>
      <c r="D31" s="41"/>
      <c r="E31" s="19" t="s">
        <v>3</v>
      </c>
      <c r="F31" s="19" t="s">
        <v>8</v>
      </c>
      <c r="G31" s="16" t="s">
        <v>5</v>
      </c>
      <c r="H31" s="19" t="s">
        <v>6</v>
      </c>
      <c r="I31" s="19" t="s">
        <v>16</v>
      </c>
      <c r="J31" s="36"/>
      <c r="K31" s="19" t="s">
        <v>26</v>
      </c>
      <c r="L31" s="19" t="s">
        <v>27</v>
      </c>
      <c r="M31" s="19" t="s">
        <v>28</v>
      </c>
      <c r="N31" s="19" t="s">
        <v>21</v>
      </c>
      <c r="O31" s="25"/>
      <c r="P31" s="42" t="s">
        <v>29</v>
      </c>
      <c r="Q31" s="13"/>
      <c r="R31" s="13"/>
      <c r="S31" s="13"/>
      <c r="T31" s="43"/>
      <c r="U31" s="43"/>
      <c r="V31" s="43"/>
      <c r="W31" s="43"/>
      <c r="X31" s="43"/>
      <c r="Y31" s="13"/>
      <c r="Z31" s="13"/>
      <c r="AA31" s="13"/>
      <c r="AB31" s="43"/>
      <c r="AC31" s="43"/>
      <c r="AD31" s="13"/>
      <c r="AE31" s="44"/>
      <c r="AF31" s="25"/>
      <c r="AG31" s="42" t="s">
        <v>58</v>
      </c>
      <c r="AH31" s="13"/>
      <c r="AI31" s="43"/>
      <c r="AJ31" s="44"/>
      <c r="AK31" s="25"/>
      <c r="AL31" s="11" t="s">
        <v>59</v>
      </c>
      <c r="AM31" s="13"/>
      <c r="AN31" s="13"/>
      <c r="AO31" s="13"/>
      <c r="AP31" s="13"/>
      <c r="AQ31" s="44"/>
      <c r="AR31" s="40"/>
    </row>
    <row r="32" spans="1:44" ht="15" customHeight="1" x14ac:dyDescent="0.25">
      <c r="A32" s="2"/>
      <c r="B32" s="42" t="s">
        <v>12</v>
      </c>
      <c r="C32" s="13"/>
      <c r="D32" s="44"/>
      <c r="E32" s="26">
        <f>PRODUCT(E27)</f>
        <v>405</v>
      </c>
      <c r="F32" s="26">
        <f>PRODUCT(F27)</f>
        <v>18</v>
      </c>
      <c r="G32" s="26">
        <f>PRODUCT(G27)</f>
        <v>115</v>
      </c>
      <c r="H32" s="26">
        <f>PRODUCT(H27)</f>
        <v>296</v>
      </c>
      <c r="I32" s="26">
        <f>PRODUCT(I27)</f>
        <v>1311</v>
      </c>
      <c r="J32" s="36"/>
      <c r="K32" s="45">
        <f>PRODUCT((F32+G32)/E32)</f>
        <v>0.32839506172839505</v>
      </c>
      <c r="L32" s="45">
        <f>PRODUCT(H32/E32)</f>
        <v>0.73086419753086418</v>
      </c>
      <c r="M32" s="45">
        <f>PRODUCT(I32/E32)</f>
        <v>3.2370370370370369</v>
      </c>
      <c r="N32" s="33">
        <f>PRODUCT(N27)</f>
        <v>0.54923041178740828</v>
      </c>
      <c r="O32" s="25">
        <f>PRODUCT(O27)</f>
        <v>2386.9763433774519</v>
      </c>
      <c r="P32" s="146" t="s">
        <v>9</v>
      </c>
      <c r="Q32" s="193"/>
      <c r="R32" s="147" t="s">
        <v>86</v>
      </c>
      <c r="S32" s="147"/>
      <c r="T32" s="147"/>
      <c r="U32" s="147"/>
      <c r="V32" s="147"/>
      <c r="W32" s="147"/>
      <c r="X32" s="147"/>
      <c r="Y32" s="194"/>
      <c r="Z32" s="194" t="s">
        <v>60</v>
      </c>
      <c r="AA32" s="147"/>
      <c r="AB32" s="147"/>
      <c r="AC32" s="194"/>
      <c r="AD32" s="194" t="s">
        <v>88</v>
      </c>
      <c r="AE32" s="148"/>
      <c r="AF32" s="25"/>
      <c r="AG32" s="195"/>
      <c r="AH32" s="177"/>
      <c r="AI32" s="147"/>
      <c r="AJ32" s="148"/>
      <c r="AK32" s="25"/>
      <c r="AL32" s="146" t="s">
        <v>61</v>
      </c>
      <c r="AM32" s="194">
        <v>2017</v>
      </c>
      <c r="AN32" s="147"/>
      <c r="AO32" s="147"/>
      <c r="AP32" s="147"/>
      <c r="AQ32" s="148"/>
      <c r="AR32" s="40"/>
    </row>
    <row r="33" spans="1:45" ht="15" customHeight="1" x14ac:dyDescent="0.25">
      <c r="A33" s="2"/>
      <c r="B33" s="46" t="s">
        <v>14</v>
      </c>
      <c r="C33" s="47"/>
      <c r="D33" s="48"/>
      <c r="E33" s="26">
        <f>SUM(U27)</f>
        <v>126</v>
      </c>
      <c r="F33" s="26">
        <f>SUM(V27)</f>
        <v>4</v>
      </c>
      <c r="G33" s="26">
        <f>SUM(W27)</f>
        <v>29</v>
      </c>
      <c r="H33" s="26">
        <f>SUM(X27)</f>
        <v>77</v>
      </c>
      <c r="I33" s="26">
        <f>SUM(Y27)</f>
        <v>385</v>
      </c>
      <c r="J33" s="36"/>
      <c r="K33" s="45">
        <f>PRODUCT((F33+G33)/E33)</f>
        <v>0.26190476190476192</v>
      </c>
      <c r="L33" s="45">
        <f>PRODUCT(H33/E33)</f>
        <v>0.61111111111111116</v>
      </c>
      <c r="M33" s="45">
        <f>PRODUCT(I33/E33)</f>
        <v>3.0555555555555554</v>
      </c>
      <c r="N33" s="33">
        <f>PRODUCT(I33/O33)</f>
        <v>0.55635838150289019</v>
      </c>
      <c r="O33" s="25">
        <v>692</v>
      </c>
      <c r="P33" s="195" t="s">
        <v>51</v>
      </c>
      <c r="Q33" s="196"/>
      <c r="R33" s="173" t="s">
        <v>87</v>
      </c>
      <c r="S33" s="173"/>
      <c r="T33" s="173"/>
      <c r="U33" s="173"/>
      <c r="V33" s="173"/>
      <c r="W33" s="173"/>
      <c r="X33" s="173"/>
      <c r="Y33" s="197"/>
      <c r="Z33" s="197" t="s">
        <v>89</v>
      </c>
      <c r="AA33" s="173"/>
      <c r="AB33" s="173"/>
      <c r="AC33" s="197"/>
      <c r="AD33" s="197" t="s">
        <v>90</v>
      </c>
      <c r="AE33" s="179"/>
      <c r="AF33" s="25"/>
      <c r="AG33" s="195"/>
      <c r="AH33" s="180"/>
      <c r="AI33" s="173"/>
      <c r="AJ33" s="179"/>
      <c r="AK33" s="25"/>
      <c r="AL33" s="195"/>
      <c r="AM33" s="197"/>
      <c r="AN33" s="173"/>
      <c r="AO33" s="173"/>
      <c r="AP33" s="173"/>
      <c r="AQ33" s="179"/>
      <c r="AR33" s="40"/>
    </row>
    <row r="34" spans="1:45" ht="15" customHeight="1" x14ac:dyDescent="0.25">
      <c r="A34" s="2"/>
      <c r="B34" s="49" t="s">
        <v>15</v>
      </c>
      <c r="C34" s="50"/>
      <c r="D34" s="51"/>
      <c r="E34" s="32">
        <v>32</v>
      </c>
      <c r="F34" s="32">
        <v>2</v>
      </c>
      <c r="G34" s="32">
        <v>7</v>
      </c>
      <c r="H34" s="32">
        <v>32</v>
      </c>
      <c r="I34" s="32">
        <v>114</v>
      </c>
      <c r="J34" s="36"/>
      <c r="K34" s="52">
        <v>0.21428571428571427</v>
      </c>
      <c r="L34" s="52">
        <v>1.0357142857142858</v>
      </c>
      <c r="M34" s="52">
        <v>3.5714285714285716</v>
      </c>
      <c r="N34" s="53">
        <f>PRODUCT(I34/O34)</f>
        <v>0.55882352941176472</v>
      </c>
      <c r="O34" s="25">
        <v>204</v>
      </c>
      <c r="P34" s="195" t="s">
        <v>52</v>
      </c>
      <c r="Q34" s="196"/>
      <c r="R34" s="173" t="s">
        <v>86</v>
      </c>
      <c r="S34" s="173"/>
      <c r="T34" s="173"/>
      <c r="U34" s="173"/>
      <c r="V34" s="173"/>
      <c r="W34" s="173"/>
      <c r="X34" s="173"/>
      <c r="Y34" s="197"/>
      <c r="Z34" s="197" t="s">
        <v>60</v>
      </c>
      <c r="AA34" s="173"/>
      <c r="AB34" s="173"/>
      <c r="AC34" s="197"/>
      <c r="AD34" s="197" t="s">
        <v>88</v>
      </c>
      <c r="AE34" s="179"/>
      <c r="AF34" s="25"/>
      <c r="AG34" s="176"/>
      <c r="AH34" s="180"/>
      <c r="AI34" s="173"/>
      <c r="AJ34" s="179"/>
      <c r="AK34" s="25"/>
      <c r="AL34" s="195"/>
      <c r="AM34" s="197"/>
      <c r="AN34" s="173"/>
      <c r="AO34" s="173"/>
      <c r="AP34" s="173"/>
      <c r="AQ34" s="179"/>
      <c r="AR34" s="40"/>
    </row>
    <row r="35" spans="1:45" ht="15" customHeight="1" x14ac:dyDescent="0.25">
      <c r="A35" s="2"/>
      <c r="B35" s="54" t="s">
        <v>25</v>
      </c>
      <c r="C35" s="55"/>
      <c r="D35" s="56"/>
      <c r="E35" s="19">
        <f>SUM(E32:E34)</f>
        <v>563</v>
      </c>
      <c r="F35" s="19">
        <f>SUM(F32:F34)</f>
        <v>24</v>
      </c>
      <c r="G35" s="19">
        <f>SUM(G32:G34)</f>
        <v>151</v>
      </c>
      <c r="H35" s="19">
        <f>SUM(H32:H34)</f>
        <v>405</v>
      </c>
      <c r="I35" s="19">
        <f>SUM(I32:I34)</f>
        <v>1810</v>
      </c>
      <c r="J35" s="36"/>
      <c r="K35" s="57">
        <f>PRODUCT((F35+G35)/E35)</f>
        <v>0.31083481349911191</v>
      </c>
      <c r="L35" s="57">
        <f>PRODUCT(H35/E35)</f>
        <v>0.71936056838365892</v>
      </c>
      <c r="M35" s="57">
        <f>PRODUCT(I35/E35)</f>
        <v>3.2149200710479575</v>
      </c>
      <c r="N35" s="34">
        <f>PRODUCT(I35/O35)</f>
        <v>0.55132898037818723</v>
      </c>
      <c r="O35" s="25">
        <f>SUM(O32:O34)</f>
        <v>3282.9763433774519</v>
      </c>
      <c r="P35" s="182" t="s">
        <v>10</v>
      </c>
      <c r="Q35" s="198"/>
      <c r="R35" s="183" t="s">
        <v>87</v>
      </c>
      <c r="S35" s="183"/>
      <c r="T35" s="183"/>
      <c r="U35" s="183"/>
      <c r="V35" s="183"/>
      <c r="W35" s="183"/>
      <c r="X35" s="183"/>
      <c r="Y35" s="199"/>
      <c r="Z35" s="199" t="s">
        <v>89</v>
      </c>
      <c r="AA35" s="183"/>
      <c r="AB35" s="183"/>
      <c r="AC35" s="199"/>
      <c r="AD35" s="199" t="s">
        <v>90</v>
      </c>
      <c r="AE35" s="186"/>
      <c r="AF35" s="25"/>
      <c r="AG35" s="70"/>
      <c r="AH35" s="192"/>
      <c r="AI35" s="200"/>
      <c r="AJ35" s="186"/>
      <c r="AK35" s="25"/>
      <c r="AL35" s="182"/>
      <c r="AM35" s="199"/>
      <c r="AN35" s="183"/>
      <c r="AO35" s="183"/>
      <c r="AP35" s="183"/>
      <c r="AQ35" s="186"/>
      <c r="AR35" s="40"/>
    </row>
    <row r="36" spans="1:45" ht="15" customHeight="1" x14ac:dyDescent="0.25">
      <c r="A36" s="2"/>
      <c r="B36" s="38"/>
      <c r="C36" s="38"/>
      <c r="D36" s="38"/>
      <c r="E36" s="38"/>
      <c r="F36" s="38"/>
      <c r="G36" s="38"/>
      <c r="H36" s="38"/>
      <c r="I36" s="38"/>
      <c r="J36" s="36"/>
      <c r="K36" s="38"/>
      <c r="L36" s="38"/>
      <c r="M36" s="38"/>
      <c r="N36" s="37"/>
      <c r="O36" s="25"/>
      <c r="P36" s="36"/>
      <c r="Q36" s="39"/>
      <c r="R36" s="36"/>
      <c r="S36" s="36"/>
      <c r="T36" s="25"/>
      <c r="U36" s="25"/>
      <c r="V36" s="39"/>
      <c r="W36" s="36"/>
      <c r="X36" s="36"/>
      <c r="Y36" s="25"/>
      <c r="Z36" s="25"/>
      <c r="AA36" s="25"/>
      <c r="AB36" s="25"/>
      <c r="AC36" s="25"/>
      <c r="AD36" s="25"/>
      <c r="AE36" s="25"/>
      <c r="AF36" s="25"/>
      <c r="AG36" s="25"/>
      <c r="AH36" s="58"/>
      <c r="AI36" s="36"/>
      <c r="AJ36" s="36"/>
      <c r="AK36" s="25"/>
      <c r="AL36" s="36"/>
      <c r="AM36" s="36"/>
      <c r="AN36" s="36"/>
      <c r="AO36" s="36"/>
      <c r="AP36" s="36"/>
      <c r="AQ36" s="36"/>
      <c r="AR36" s="40"/>
    </row>
    <row r="37" spans="1:45" ht="15" customHeight="1" x14ac:dyDescent="0.25">
      <c r="A37" s="2"/>
      <c r="B37" s="36" t="s">
        <v>70</v>
      </c>
      <c r="C37" s="36"/>
      <c r="D37" s="36" t="s">
        <v>91</v>
      </c>
      <c r="E37" s="36"/>
      <c r="F37" s="36"/>
      <c r="G37" s="36"/>
      <c r="H37" s="36"/>
      <c r="I37" s="36"/>
      <c r="J37" s="36"/>
      <c r="K37" s="36"/>
      <c r="L37" s="36"/>
      <c r="M37" s="36" t="s">
        <v>92</v>
      </c>
      <c r="N37" s="37"/>
      <c r="O37" s="25"/>
      <c r="P37" s="36"/>
      <c r="Q37" s="39"/>
      <c r="R37" s="36"/>
      <c r="S37" s="36" t="s">
        <v>93</v>
      </c>
      <c r="T37" s="36"/>
      <c r="U37" s="36"/>
      <c r="V37" s="36"/>
      <c r="W37" s="36"/>
      <c r="X37" s="36"/>
      <c r="Y37" s="36"/>
      <c r="Z37" s="36"/>
      <c r="AA37" s="36" t="s">
        <v>94</v>
      </c>
      <c r="AB37" s="36"/>
      <c r="AC37" s="40"/>
      <c r="AD37" s="36"/>
      <c r="AE37" s="36"/>
      <c r="AF37" s="36"/>
      <c r="AG37" s="36"/>
      <c r="AH37" s="36" t="s">
        <v>144</v>
      </c>
      <c r="AI37" s="36"/>
      <c r="AJ37" s="40"/>
      <c r="AK37" s="40"/>
      <c r="AL37" s="40"/>
      <c r="AM37" s="40"/>
      <c r="AN37" s="40"/>
      <c r="AO37" s="40"/>
      <c r="AP37" s="40"/>
      <c r="AQ37" s="40"/>
      <c r="AR37" s="40"/>
      <c r="AS37" s="40"/>
    </row>
    <row r="38" spans="1:45" s="10" customFormat="1" ht="15" customHeight="1" x14ac:dyDescent="0.25">
      <c r="A38" s="2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9"/>
      <c r="O38" s="25"/>
      <c r="P38" s="36"/>
      <c r="Q38" s="39"/>
      <c r="R38" s="36"/>
      <c r="S38" s="36"/>
      <c r="T38" s="25"/>
      <c r="U38" s="25"/>
      <c r="V38" s="58"/>
      <c r="W38" s="36"/>
      <c r="X38" s="36"/>
      <c r="Y38" s="36"/>
      <c r="Z38" s="36"/>
      <c r="AA38" s="36"/>
      <c r="AB38" s="36"/>
      <c r="AC38" s="36"/>
      <c r="AD38" s="36"/>
      <c r="AE38" s="36"/>
      <c r="AF38" s="40"/>
      <c r="AG38" s="24"/>
      <c r="AH38" s="36"/>
      <c r="AI38" s="36"/>
      <c r="AJ38" s="36"/>
      <c r="AK38" s="36"/>
      <c r="AL38" s="36"/>
      <c r="AM38" s="36"/>
      <c r="AN38" s="40"/>
      <c r="AO38" s="40"/>
      <c r="AP38" s="40"/>
      <c r="AQ38" s="40"/>
      <c r="AR38" s="40"/>
      <c r="AS38" s="40"/>
    </row>
    <row r="39" spans="1:45" ht="15" customHeight="1" x14ac:dyDescent="0.2">
      <c r="A39" s="2"/>
      <c r="B39" s="168" t="s">
        <v>158</v>
      </c>
      <c r="C39" s="63"/>
      <c r="D39" s="63"/>
      <c r="E39" s="63"/>
      <c r="F39" s="63" t="s">
        <v>159</v>
      </c>
      <c r="G39" s="63" t="s">
        <v>3</v>
      </c>
      <c r="H39" s="63" t="s">
        <v>5</v>
      </c>
      <c r="I39" s="63" t="s">
        <v>6</v>
      </c>
      <c r="J39" s="63" t="s">
        <v>160</v>
      </c>
      <c r="K39" s="169" t="s">
        <v>16</v>
      </c>
      <c r="L39" s="36"/>
      <c r="M39" s="188" t="s">
        <v>204</v>
      </c>
      <c r="N39" s="64"/>
      <c r="O39" s="64"/>
      <c r="P39" s="63" t="s">
        <v>3</v>
      </c>
      <c r="Q39" s="63" t="s">
        <v>5</v>
      </c>
      <c r="R39" s="63" t="s">
        <v>6</v>
      </c>
      <c r="S39" s="63" t="s">
        <v>160</v>
      </c>
      <c r="T39" s="64"/>
      <c r="U39" s="169" t="s">
        <v>16</v>
      </c>
      <c r="V39" s="36"/>
      <c r="W39" s="188" t="s">
        <v>263</v>
      </c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201"/>
      <c r="AI39" s="216" t="s">
        <v>337</v>
      </c>
      <c r="AJ39" s="171"/>
      <c r="AK39" s="171"/>
      <c r="AL39" s="217" t="s">
        <v>3</v>
      </c>
      <c r="AM39" s="217" t="s">
        <v>5</v>
      </c>
      <c r="AN39" s="217" t="s">
        <v>6</v>
      </c>
      <c r="AO39" s="64"/>
      <c r="AP39" s="64"/>
      <c r="AQ39" s="94"/>
      <c r="AR39" s="25"/>
      <c r="AS39" s="25"/>
    </row>
    <row r="40" spans="1:45" ht="15" customHeight="1" x14ac:dyDescent="0.2">
      <c r="A40" s="2"/>
      <c r="B40" s="172">
        <v>2004</v>
      </c>
      <c r="C40" s="104" t="s">
        <v>75</v>
      </c>
      <c r="D40" s="173" t="s">
        <v>80</v>
      </c>
      <c r="E40" s="104"/>
      <c r="F40" s="104">
        <v>23</v>
      </c>
      <c r="G40" s="104">
        <v>28</v>
      </c>
      <c r="H40" s="174">
        <f t="shared" ref="H40:H55" si="4">PRODUCT((F7+G7)/E7)</f>
        <v>7.1428571428571425E-2</v>
      </c>
      <c r="I40" s="174">
        <f t="shared" ref="I40:I55" si="5">PRODUCT(H7/E7)</f>
        <v>0.5714285714285714</v>
      </c>
      <c r="J40" s="174">
        <f t="shared" ref="J40:J55" si="6">PRODUCT(F7+G7+H7)/E7</f>
        <v>0.6428571428571429</v>
      </c>
      <c r="K40" s="175">
        <f t="shared" ref="K40:K55" si="7">PRODUCT(I7/E7)</f>
        <v>3.9642857142857144</v>
      </c>
      <c r="L40" s="39"/>
      <c r="M40" s="176" t="s">
        <v>171</v>
      </c>
      <c r="N40" s="104"/>
      <c r="O40" s="104"/>
      <c r="P40" s="211" t="s">
        <v>325</v>
      </c>
      <c r="Q40" s="211" t="s">
        <v>286</v>
      </c>
      <c r="R40" s="211" t="s">
        <v>302</v>
      </c>
      <c r="S40" s="211" t="s">
        <v>313</v>
      </c>
      <c r="T40" s="178"/>
      <c r="U40" s="187" t="s">
        <v>273</v>
      </c>
      <c r="V40" s="39"/>
      <c r="W40" s="176" t="s">
        <v>162</v>
      </c>
      <c r="X40" s="180"/>
      <c r="Y40" s="173"/>
      <c r="Z40" s="173"/>
      <c r="AA40" s="173"/>
      <c r="AB40" s="173"/>
      <c r="AC40" s="173"/>
      <c r="AD40" s="173"/>
      <c r="AE40" s="173"/>
      <c r="AF40" s="173"/>
      <c r="AG40" s="197"/>
      <c r="AH40" s="202"/>
      <c r="AI40" s="195" t="s">
        <v>344</v>
      </c>
      <c r="AJ40" s="173"/>
      <c r="AK40" s="173"/>
      <c r="AL40" s="197">
        <v>380</v>
      </c>
      <c r="AM40" s="197">
        <v>123</v>
      </c>
      <c r="AN40" s="197">
        <v>282</v>
      </c>
      <c r="AO40" s="173"/>
      <c r="AP40" s="173"/>
      <c r="AQ40" s="179"/>
      <c r="AR40" s="25"/>
      <c r="AS40" s="25"/>
    </row>
    <row r="41" spans="1:45" ht="15" customHeight="1" x14ac:dyDescent="0.2">
      <c r="A41" s="2"/>
      <c r="B41" s="172">
        <v>2005</v>
      </c>
      <c r="C41" s="104" t="s">
        <v>68</v>
      </c>
      <c r="D41" s="173" t="s">
        <v>80</v>
      </c>
      <c r="E41" s="104"/>
      <c r="F41" s="104">
        <v>24</v>
      </c>
      <c r="G41" s="104">
        <v>25</v>
      </c>
      <c r="H41" s="174">
        <f t="shared" si="4"/>
        <v>0.08</v>
      </c>
      <c r="I41" s="174">
        <f t="shared" si="5"/>
        <v>0.44</v>
      </c>
      <c r="J41" s="174">
        <f t="shared" si="6"/>
        <v>0.52</v>
      </c>
      <c r="K41" s="175">
        <f t="shared" si="7"/>
        <v>3.56</v>
      </c>
      <c r="L41" s="39"/>
      <c r="M41" s="176" t="s">
        <v>173</v>
      </c>
      <c r="N41" s="104"/>
      <c r="O41" s="104"/>
      <c r="P41" s="211" t="s">
        <v>326</v>
      </c>
      <c r="Q41" s="211" t="s">
        <v>287</v>
      </c>
      <c r="R41" s="211" t="s">
        <v>303</v>
      </c>
      <c r="S41" s="211" t="s">
        <v>314</v>
      </c>
      <c r="T41" s="178"/>
      <c r="U41" s="187" t="s">
        <v>274</v>
      </c>
      <c r="V41" s="39"/>
      <c r="W41" s="189" t="s">
        <v>264</v>
      </c>
      <c r="X41" s="180"/>
      <c r="Y41" s="180" t="s">
        <v>267</v>
      </c>
      <c r="Z41" s="209"/>
      <c r="AA41" s="209"/>
      <c r="AB41" s="209"/>
      <c r="AC41" s="209"/>
      <c r="AD41" s="209"/>
      <c r="AE41" s="209"/>
      <c r="AF41" s="209"/>
      <c r="AG41" s="209" t="s">
        <v>268</v>
      </c>
      <c r="AH41" s="179"/>
      <c r="AI41" s="195" t="s">
        <v>338</v>
      </c>
      <c r="AJ41" s="173"/>
      <c r="AK41" s="173"/>
      <c r="AL41" s="197"/>
      <c r="AM41" s="218">
        <f>PRODUCT(AM40/AL40)</f>
        <v>0.3236842105263158</v>
      </c>
      <c r="AN41" s="218">
        <f>PRODUCT(AN40/AL40)</f>
        <v>0.74210526315789471</v>
      </c>
      <c r="AO41" s="173"/>
      <c r="AP41" s="173"/>
      <c r="AQ41" s="179"/>
      <c r="AR41" s="25"/>
      <c r="AS41" s="25"/>
    </row>
    <row r="42" spans="1:45" ht="15" customHeight="1" x14ac:dyDescent="0.2">
      <c r="A42" s="2"/>
      <c r="B42" s="172">
        <v>2006</v>
      </c>
      <c r="C42" s="104" t="s">
        <v>68</v>
      </c>
      <c r="D42" s="173" t="s">
        <v>80</v>
      </c>
      <c r="E42" s="104"/>
      <c r="F42" s="104">
        <v>25</v>
      </c>
      <c r="G42" s="104">
        <v>27</v>
      </c>
      <c r="H42" s="174">
        <f t="shared" si="4"/>
        <v>0.1111111111111111</v>
      </c>
      <c r="I42" s="174">
        <f t="shared" si="5"/>
        <v>0.40740740740740738</v>
      </c>
      <c r="J42" s="174">
        <f t="shared" si="6"/>
        <v>0.51851851851851849</v>
      </c>
      <c r="K42" s="175">
        <f t="shared" si="7"/>
        <v>3.1111111111111112</v>
      </c>
      <c r="L42" s="39"/>
      <c r="M42" s="176" t="s">
        <v>175</v>
      </c>
      <c r="N42" s="104"/>
      <c r="O42" s="104"/>
      <c r="P42" s="211" t="s">
        <v>327</v>
      </c>
      <c r="Q42" s="211" t="s">
        <v>288</v>
      </c>
      <c r="R42" s="211" t="s">
        <v>304</v>
      </c>
      <c r="S42" s="211" t="s">
        <v>315</v>
      </c>
      <c r="T42" s="178"/>
      <c r="U42" s="187" t="s">
        <v>275</v>
      </c>
      <c r="V42" s="39"/>
      <c r="W42" s="189" t="s">
        <v>163</v>
      </c>
      <c r="X42" s="180"/>
      <c r="Y42" s="180" t="s">
        <v>253</v>
      </c>
      <c r="Z42" s="173"/>
      <c r="AA42" s="173"/>
      <c r="AB42" s="173"/>
      <c r="AC42" s="180"/>
      <c r="AD42" s="173"/>
      <c r="AE42" s="173"/>
      <c r="AF42" s="173"/>
      <c r="AG42" s="173" t="s">
        <v>252</v>
      </c>
      <c r="AH42" s="179"/>
      <c r="AI42" s="195"/>
      <c r="AJ42" s="173"/>
      <c r="AK42" s="173"/>
      <c r="AL42" s="197"/>
      <c r="AM42" s="197"/>
      <c r="AN42" s="197"/>
      <c r="AO42" s="173"/>
      <c r="AP42" s="173"/>
      <c r="AQ42" s="179"/>
      <c r="AR42" s="25"/>
      <c r="AS42" s="25"/>
    </row>
    <row r="43" spans="1:45" ht="15" customHeight="1" x14ac:dyDescent="0.2">
      <c r="A43" s="2"/>
      <c r="B43" s="172">
        <v>2007</v>
      </c>
      <c r="C43" s="104" t="s">
        <v>57</v>
      </c>
      <c r="D43" s="173" t="s">
        <v>80</v>
      </c>
      <c r="E43" s="104"/>
      <c r="F43" s="104">
        <v>26</v>
      </c>
      <c r="G43" s="104">
        <v>26</v>
      </c>
      <c r="H43" s="174">
        <f t="shared" si="4"/>
        <v>0.11538461538461539</v>
      </c>
      <c r="I43" s="174">
        <f t="shared" si="5"/>
        <v>0.34615384615384615</v>
      </c>
      <c r="J43" s="174">
        <f t="shared" si="6"/>
        <v>0.46153846153846156</v>
      </c>
      <c r="K43" s="175">
        <f t="shared" si="7"/>
        <v>2.0384615384615383</v>
      </c>
      <c r="L43" s="39"/>
      <c r="M43" s="176" t="s">
        <v>178</v>
      </c>
      <c r="N43" s="104"/>
      <c r="O43" s="104"/>
      <c r="P43" s="211" t="s">
        <v>328</v>
      </c>
      <c r="Q43" s="211" t="s">
        <v>289</v>
      </c>
      <c r="R43" s="211" t="s">
        <v>305</v>
      </c>
      <c r="S43" s="211" t="s">
        <v>316</v>
      </c>
      <c r="T43" s="178"/>
      <c r="U43" s="187" t="s">
        <v>206</v>
      </c>
      <c r="V43" s="39"/>
      <c r="W43" s="189" t="s">
        <v>164</v>
      </c>
      <c r="X43" s="180"/>
      <c r="Y43" s="180" t="s">
        <v>255</v>
      </c>
      <c r="Z43" s="173"/>
      <c r="AA43" s="173"/>
      <c r="AB43" s="173"/>
      <c r="AC43" s="180"/>
      <c r="AD43" s="173"/>
      <c r="AE43" s="173"/>
      <c r="AF43" s="173"/>
      <c r="AG43" s="173" t="s">
        <v>254</v>
      </c>
      <c r="AH43" s="179"/>
      <c r="AI43" s="195" t="s">
        <v>345</v>
      </c>
      <c r="AJ43" s="173"/>
      <c r="AK43" s="173"/>
      <c r="AL43" s="197">
        <v>25</v>
      </c>
      <c r="AM43" s="197">
        <v>10</v>
      </c>
      <c r="AN43" s="197">
        <v>14</v>
      </c>
      <c r="AO43" s="173"/>
      <c r="AP43" s="173"/>
      <c r="AQ43" s="179"/>
      <c r="AR43" s="25"/>
      <c r="AS43" s="25"/>
    </row>
    <row r="44" spans="1:45" ht="15" customHeight="1" x14ac:dyDescent="0.2">
      <c r="A44" s="2"/>
      <c r="B44" s="172">
        <v>2008</v>
      </c>
      <c r="C44" s="104" t="s">
        <v>74</v>
      </c>
      <c r="D44" s="173" t="s">
        <v>80</v>
      </c>
      <c r="E44" s="104"/>
      <c r="F44" s="104">
        <v>27</v>
      </c>
      <c r="G44" s="104">
        <v>24</v>
      </c>
      <c r="H44" s="174">
        <f t="shared" si="4"/>
        <v>0</v>
      </c>
      <c r="I44" s="174">
        <f t="shared" si="5"/>
        <v>0.66666666666666663</v>
      </c>
      <c r="J44" s="174">
        <f t="shared" si="6"/>
        <v>0.66666666666666663</v>
      </c>
      <c r="K44" s="175">
        <f t="shared" si="7"/>
        <v>2.4583333333333335</v>
      </c>
      <c r="L44" s="39"/>
      <c r="M44" s="176" t="s">
        <v>180</v>
      </c>
      <c r="N44" s="104"/>
      <c r="O44" s="104"/>
      <c r="P44" s="211" t="s">
        <v>329</v>
      </c>
      <c r="Q44" s="211" t="s">
        <v>290</v>
      </c>
      <c r="R44" s="211" t="s">
        <v>306</v>
      </c>
      <c r="S44" s="211" t="s">
        <v>317</v>
      </c>
      <c r="T44" s="178"/>
      <c r="U44" s="187" t="s">
        <v>276</v>
      </c>
      <c r="V44" s="39"/>
      <c r="W44" s="189"/>
      <c r="X44" s="180"/>
      <c r="Y44" s="180"/>
      <c r="Z44" s="173"/>
      <c r="AA44" s="173"/>
      <c r="AB44" s="173"/>
      <c r="AC44" s="180"/>
      <c r="AD44" s="173"/>
      <c r="AE44" s="173"/>
      <c r="AF44" s="173"/>
      <c r="AG44" s="173"/>
      <c r="AH44" s="179"/>
      <c r="AI44" s="195" t="s">
        <v>338</v>
      </c>
      <c r="AJ44" s="173"/>
      <c r="AK44" s="173"/>
      <c r="AL44" s="197"/>
      <c r="AM44" s="218">
        <f>PRODUCT(AM43/AL43)</f>
        <v>0.4</v>
      </c>
      <c r="AN44" s="218">
        <f>PRODUCT(AN43/AL43)</f>
        <v>0.56000000000000005</v>
      </c>
      <c r="AO44" s="173"/>
      <c r="AP44" s="173"/>
      <c r="AQ44" s="179"/>
      <c r="AR44" s="25"/>
      <c r="AS44" s="25"/>
    </row>
    <row r="45" spans="1:45" ht="15" customHeight="1" x14ac:dyDescent="0.2">
      <c r="A45" s="2"/>
      <c r="B45" s="172">
        <v>2009</v>
      </c>
      <c r="C45" s="104" t="s">
        <v>66</v>
      </c>
      <c r="D45" s="173" t="s">
        <v>80</v>
      </c>
      <c r="E45" s="104"/>
      <c r="F45" s="104">
        <v>28</v>
      </c>
      <c r="G45" s="104">
        <v>24</v>
      </c>
      <c r="H45" s="174">
        <f t="shared" si="4"/>
        <v>0.16666666666666666</v>
      </c>
      <c r="I45" s="174">
        <f t="shared" si="5"/>
        <v>1.1666666666666667</v>
      </c>
      <c r="J45" s="174">
        <f t="shared" si="6"/>
        <v>1.3333333333333333</v>
      </c>
      <c r="K45" s="175">
        <f t="shared" si="7"/>
        <v>2.9583333333333335</v>
      </c>
      <c r="L45" s="39"/>
      <c r="M45" s="176" t="s">
        <v>182</v>
      </c>
      <c r="N45" s="104"/>
      <c r="O45" s="104"/>
      <c r="P45" s="211" t="s">
        <v>330</v>
      </c>
      <c r="Q45" s="211" t="s">
        <v>291</v>
      </c>
      <c r="R45" s="211" t="s">
        <v>307</v>
      </c>
      <c r="S45" s="211" t="s">
        <v>318</v>
      </c>
      <c r="T45" s="178"/>
      <c r="U45" s="187" t="s">
        <v>277</v>
      </c>
      <c r="V45" s="39"/>
      <c r="W45" s="189" t="s">
        <v>266</v>
      </c>
      <c r="X45" s="180"/>
      <c r="Y45" s="173"/>
      <c r="Z45" s="173"/>
      <c r="AA45" s="173"/>
      <c r="AB45" s="173"/>
      <c r="AC45" s="173"/>
      <c r="AD45" s="173"/>
      <c r="AE45" s="173"/>
      <c r="AF45" s="190"/>
      <c r="AG45" s="173"/>
      <c r="AH45" s="181"/>
      <c r="AI45" s="195"/>
      <c r="AJ45" s="173"/>
      <c r="AK45" s="173"/>
      <c r="AL45" s="197"/>
      <c r="AM45" s="197"/>
      <c r="AN45" s="197"/>
      <c r="AO45" s="173"/>
      <c r="AP45" s="173"/>
      <c r="AQ45" s="179"/>
      <c r="AR45" s="25"/>
      <c r="AS45" s="25"/>
    </row>
    <row r="46" spans="1:45" ht="15" customHeight="1" x14ac:dyDescent="0.2">
      <c r="A46" s="2"/>
      <c r="B46" s="172">
        <v>2010</v>
      </c>
      <c r="C46" s="104" t="s">
        <v>65</v>
      </c>
      <c r="D46" s="173" t="s">
        <v>80</v>
      </c>
      <c r="E46" s="104"/>
      <c r="F46" s="104">
        <v>29</v>
      </c>
      <c r="G46" s="104">
        <v>25</v>
      </c>
      <c r="H46" s="174">
        <f t="shared" si="4"/>
        <v>0.04</v>
      </c>
      <c r="I46" s="174">
        <f t="shared" si="5"/>
        <v>0.68</v>
      </c>
      <c r="J46" s="174">
        <f t="shared" si="6"/>
        <v>0.72</v>
      </c>
      <c r="K46" s="175">
        <f t="shared" si="7"/>
        <v>3.28</v>
      </c>
      <c r="L46" s="39"/>
      <c r="M46" s="176" t="s">
        <v>184</v>
      </c>
      <c r="N46" s="104"/>
      <c r="O46" s="104"/>
      <c r="P46" s="211" t="s">
        <v>331</v>
      </c>
      <c r="Q46" s="211" t="s">
        <v>292</v>
      </c>
      <c r="R46" s="211" t="s">
        <v>245</v>
      </c>
      <c r="S46" s="211" t="s">
        <v>319</v>
      </c>
      <c r="T46" s="178"/>
      <c r="U46" s="187" t="s">
        <v>278</v>
      </c>
      <c r="V46" s="39"/>
      <c r="W46" s="189" t="s">
        <v>264</v>
      </c>
      <c r="X46" s="180"/>
      <c r="Y46" s="210" t="s">
        <v>269</v>
      </c>
      <c r="Z46" s="209"/>
      <c r="AA46" s="209"/>
      <c r="AB46" s="209"/>
      <c r="AC46" s="209"/>
      <c r="AD46" s="209"/>
      <c r="AE46" s="209"/>
      <c r="AF46" s="209"/>
      <c r="AG46" s="210" t="s">
        <v>270</v>
      </c>
      <c r="AH46" s="175">
        <v>0.71942446043165464</v>
      </c>
      <c r="AI46" s="195" t="s">
        <v>7</v>
      </c>
      <c r="AJ46" s="173"/>
      <c r="AK46" s="173"/>
      <c r="AL46" s="197">
        <f>PRODUCT(AL40+AL43)</f>
        <v>405</v>
      </c>
      <c r="AM46" s="197">
        <f>PRODUCT(AM40+AM43)</f>
        <v>133</v>
      </c>
      <c r="AN46" s="197">
        <f>PRODUCT(AN40+AN43)</f>
        <v>296</v>
      </c>
      <c r="AO46" s="173"/>
      <c r="AP46" s="173"/>
      <c r="AQ46" s="179"/>
      <c r="AR46" s="25"/>
      <c r="AS46" s="25"/>
    </row>
    <row r="47" spans="1:45" ht="15" customHeight="1" x14ac:dyDescent="0.2">
      <c r="A47" s="2"/>
      <c r="B47" s="172">
        <v>2011</v>
      </c>
      <c r="C47" s="104" t="s">
        <v>64</v>
      </c>
      <c r="D47" s="173" t="s">
        <v>80</v>
      </c>
      <c r="E47" s="104"/>
      <c r="F47" s="104">
        <v>30</v>
      </c>
      <c r="G47" s="104">
        <v>26</v>
      </c>
      <c r="H47" s="174">
        <f t="shared" si="4"/>
        <v>0.61538461538461542</v>
      </c>
      <c r="I47" s="174">
        <f t="shared" si="5"/>
        <v>1.1538461538461537</v>
      </c>
      <c r="J47" s="174">
        <f t="shared" si="6"/>
        <v>1.7692307692307692</v>
      </c>
      <c r="K47" s="175">
        <f t="shared" si="7"/>
        <v>3.3076923076923075</v>
      </c>
      <c r="L47" s="39"/>
      <c r="M47" s="176" t="s">
        <v>186</v>
      </c>
      <c r="N47" s="104"/>
      <c r="O47" s="104"/>
      <c r="P47" s="211" t="s">
        <v>332</v>
      </c>
      <c r="Q47" s="211" t="s">
        <v>293</v>
      </c>
      <c r="R47" s="211" t="s">
        <v>308</v>
      </c>
      <c r="S47" s="211" t="s">
        <v>297</v>
      </c>
      <c r="T47" s="178"/>
      <c r="U47" s="187" t="s">
        <v>215</v>
      </c>
      <c r="V47" s="39"/>
      <c r="W47" s="189"/>
      <c r="X47" s="180"/>
      <c r="Y47" s="173"/>
      <c r="Z47" s="173"/>
      <c r="AA47" s="173"/>
      <c r="AB47" s="173"/>
      <c r="AC47" s="173"/>
      <c r="AD47" s="173"/>
      <c r="AE47" s="173"/>
      <c r="AF47" s="190"/>
      <c r="AG47" s="173"/>
      <c r="AH47" s="181"/>
      <c r="AI47" s="195" t="s">
        <v>338</v>
      </c>
      <c r="AJ47" s="173"/>
      <c r="AK47" s="173"/>
      <c r="AL47" s="197"/>
      <c r="AM47" s="218">
        <f>PRODUCT(AM46/AL46)</f>
        <v>0.32839506172839505</v>
      </c>
      <c r="AN47" s="218">
        <f>PRODUCT(AN46/AL46)</f>
        <v>0.73086419753086418</v>
      </c>
      <c r="AO47" s="173"/>
      <c r="AP47" s="173"/>
      <c r="AQ47" s="179"/>
      <c r="AR47" s="25"/>
      <c r="AS47" s="25"/>
    </row>
    <row r="48" spans="1:45" ht="15" customHeight="1" x14ac:dyDescent="0.2">
      <c r="A48" s="2"/>
      <c r="B48" s="172">
        <v>2012</v>
      </c>
      <c r="C48" s="104" t="s">
        <v>64</v>
      </c>
      <c r="D48" s="173" t="s">
        <v>80</v>
      </c>
      <c r="E48" s="104"/>
      <c r="F48" s="104">
        <v>31</v>
      </c>
      <c r="G48" s="104">
        <v>26</v>
      </c>
      <c r="H48" s="174">
        <f t="shared" si="4"/>
        <v>0.23076923076923078</v>
      </c>
      <c r="I48" s="174">
        <f t="shared" si="5"/>
        <v>0.84615384615384615</v>
      </c>
      <c r="J48" s="174">
        <f t="shared" si="6"/>
        <v>1.0769230769230769</v>
      </c>
      <c r="K48" s="175">
        <f t="shared" si="7"/>
        <v>3.2307692307692308</v>
      </c>
      <c r="L48" s="39"/>
      <c r="M48" s="176" t="s">
        <v>188</v>
      </c>
      <c r="N48" s="104"/>
      <c r="O48" s="104"/>
      <c r="P48" s="211" t="s">
        <v>333</v>
      </c>
      <c r="Q48" s="211" t="s">
        <v>294</v>
      </c>
      <c r="R48" s="211" t="s">
        <v>309</v>
      </c>
      <c r="S48" s="211" t="s">
        <v>320</v>
      </c>
      <c r="T48" s="178"/>
      <c r="U48" s="187" t="s">
        <v>279</v>
      </c>
      <c r="V48" s="39"/>
      <c r="W48" s="176" t="s">
        <v>258</v>
      </c>
      <c r="X48" s="180"/>
      <c r="Y48" s="173"/>
      <c r="Z48" s="173"/>
      <c r="AA48" s="173"/>
      <c r="AB48" s="173"/>
      <c r="AC48" s="173"/>
      <c r="AD48" s="173"/>
      <c r="AE48" s="173"/>
      <c r="AF48" s="190"/>
      <c r="AG48" s="173"/>
      <c r="AH48" s="181"/>
      <c r="AI48" s="195"/>
      <c r="AJ48" s="173"/>
      <c r="AK48" s="173"/>
      <c r="AL48" s="173"/>
      <c r="AM48" s="180"/>
      <c r="AN48" s="173"/>
      <c r="AO48" s="173"/>
      <c r="AP48" s="173"/>
      <c r="AQ48" s="179"/>
      <c r="AR48" s="25"/>
      <c r="AS48" s="25"/>
    </row>
    <row r="49" spans="1:45" ht="15" customHeight="1" x14ac:dyDescent="0.2">
      <c r="A49" s="2"/>
      <c r="B49" s="172">
        <v>2013</v>
      </c>
      <c r="C49" s="104" t="s">
        <v>64</v>
      </c>
      <c r="D49" s="173" t="s">
        <v>80</v>
      </c>
      <c r="E49" s="104"/>
      <c r="F49" s="104">
        <v>32</v>
      </c>
      <c r="G49" s="104">
        <v>26</v>
      </c>
      <c r="H49" s="174">
        <f t="shared" si="4"/>
        <v>0.38461538461538464</v>
      </c>
      <c r="I49" s="174">
        <f t="shared" si="5"/>
        <v>0.76923076923076927</v>
      </c>
      <c r="J49" s="174">
        <f t="shared" si="6"/>
        <v>1.1538461538461537</v>
      </c>
      <c r="K49" s="175">
        <f t="shared" si="7"/>
        <v>3.5</v>
      </c>
      <c r="L49" s="39"/>
      <c r="M49" s="176" t="s">
        <v>190</v>
      </c>
      <c r="N49" s="104"/>
      <c r="O49" s="104"/>
      <c r="P49" s="211" t="s">
        <v>334</v>
      </c>
      <c r="Q49" s="211" t="s">
        <v>295</v>
      </c>
      <c r="R49" s="211" t="s">
        <v>310</v>
      </c>
      <c r="S49" s="211" t="s">
        <v>236</v>
      </c>
      <c r="T49" s="178"/>
      <c r="U49" s="187" t="s">
        <v>280</v>
      </c>
      <c r="V49" s="39"/>
      <c r="W49" s="176">
        <v>1000</v>
      </c>
      <c r="X49" s="180"/>
      <c r="Y49" s="209" t="s">
        <v>271</v>
      </c>
      <c r="Z49" s="209"/>
      <c r="AA49" s="209"/>
      <c r="AB49" s="209"/>
      <c r="AC49" s="209"/>
      <c r="AD49" s="209"/>
      <c r="AE49" s="209"/>
      <c r="AF49" s="209"/>
      <c r="AG49" s="209" t="s">
        <v>272</v>
      </c>
      <c r="AH49" s="175">
        <v>3.1948881789137382</v>
      </c>
      <c r="AI49" s="216" t="s">
        <v>339</v>
      </c>
      <c r="AJ49" s="171"/>
      <c r="AK49" s="171"/>
      <c r="AL49" s="217" t="s">
        <v>340</v>
      </c>
      <c r="AM49" s="217" t="s">
        <v>341</v>
      </c>
      <c r="AN49" s="217" t="s">
        <v>342</v>
      </c>
      <c r="AO49" s="217"/>
      <c r="AP49" s="64"/>
      <c r="AQ49" s="94"/>
      <c r="AR49" s="25"/>
      <c r="AS49" s="25"/>
    </row>
    <row r="50" spans="1:45" ht="15" customHeight="1" x14ac:dyDescent="0.2">
      <c r="A50" s="2"/>
      <c r="B50" s="172">
        <v>2014</v>
      </c>
      <c r="C50" s="104" t="s">
        <v>64</v>
      </c>
      <c r="D50" s="173" t="s">
        <v>80</v>
      </c>
      <c r="E50" s="104"/>
      <c r="F50" s="104">
        <v>33</v>
      </c>
      <c r="G50" s="104">
        <v>23</v>
      </c>
      <c r="H50" s="174">
        <f t="shared" si="4"/>
        <v>0.30434782608695654</v>
      </c>
      <c r="I50" s="174">
        <f t="shared" si="5"/>
        <v>1</v>
      </c>
      <c r="J50" s="174">
        <f t="shared" si="6"/>
        <v>1.3043478260869565</v>
      </c>
      <c r="K50" s="175">
        <f t="shared" si="7"/>
        <v>3.652173913043478</v>
      </c>
      <c r="L50" s="39"/>
      <c r="M50" s="176" t="s">
        <v>192</v>
      </c>
      <c r="N50" s="104"/>
      <c r="O50" s="104"/>
      <c r="P50" s="211" t="s">
        <v>335</v>
      </c>
      <c r="Q50" s="211" t="s">
        <v>296</v>
      </c>
      <c r="R50" s="211" t="s">
        <v>212</v>
      </c>
      <c r="S50" s="211" t="s">
        <v>321</v>
      </c>
      <c r="T50" s="178"/>
      <c r="U50" s="187" t="s">
        <v>281</v>
      </c>
      <c r="V50" s="39"/>
      <c r="W50" s="189"/>
      <c r="X50" s="180"/>
      <c r="Y50" s="173"/>
      <c r="Z50" s="173"/>
      <c r="AA50" s="173"/>
      <c r="AB50" s="173"/>
      <c r="AC50" s="173"/>
      <c r="AD50" s="173"/>
      <c r="AE50" s="173"/>
      <c r="AF50" s="190"/>
      <c r="AG50" s="173"/>
      <c r="AH50" s="181"/>
      <c r="AI50" s="195" t="s">
        <v>344</v>
      </c>
      <c r="AJ50" s="173"/>
      <c r="AK50" s="173"/>
      <c r="AL50" s="218">
        <f>PRODUCT(AM41)</f>
        <v>0.3236842105263158</v>
      </c>
      <c r="AM50" s="218">
        <f>PRODUCT(AM71)</f>
        <v>0.26190476190476192</v>
      </c>
      <c r="AN50" s="218">
        <f>PRODUCT(AL50-AM50)</f>
        <v>6.1779448621553879E-2</v>
      </c>
      <c r="AO50" s="197"/>
      <c r="AP50" s="173"/>
      <c r="AQ50" s="179"/>
      <c r="AR50" s="25"/>
      <c r="AS50" s="25"/>
    </row>
    <row r="51" spans="1:45" ht="15" customHeight="1" x14ac:dyDescent="0.2">
      <c r="A51" s="2"/>
      <c r="B51" s="172">
        <v>2015</v>
      </c>
      <c r="C51" s="104" t="s">
        <v>64</v>
      </c>
      <c r="D51" s="173" t="s">
        <v>80</v>
      </c>
      <c r="E51" s="104"/>
      <c r="F51" s="104">
        <v>34</v>
      </c>
      <c r="G51" s="104">
        <v>30</v>
      </c>
      <c r="H51" s="174">
        <f t="shared" si="4"/>
        <v>0.76666666666666672</v>
      </c>
      <c r="I51" s="174">
        <f t="shared" si="5"/>
        <v>0.83333333333333337</v>
      </c>
      <c r="J51" s="174">
        <f t="shared" si="6"/>
        <v>1.6</v>
      </c>
      <c r="K51" s="175">
        <f t="shared" si="7"/>
        <v>3.3</v>
      </c>
      <c r="L51" s="39"/>
      <c r="M51" s="176" t="s">
        <v>194</v>
      </c>
      <c r="N51" s="104"/>
      <c r="O51" s="104"/>
      <c r="P51" s="211" t="s">
        <v>247</v>
      </c>
      <c r="Q51" s="211" t="s">
        <v>297</v>
      </c>
      <c r="R51" s="211" t="s">
        <v>311</v>
      </c>
      <c r="S51" s="211" t="s">
        <v>322</v>
      </c>
      <c r="T51" s="178"/>
      <c r="U51" s="187" t="s">
        <v>282</v>
      </c>
      <c r="V51" s="39"/>
      <c r="W51" s="189"/>
      <c r="X51" s="180"/>
      <c r="Y51" s="173"/>
      <c r="Z51" s="173"/>
      <c r="AA51" s="173"/>
      <c r="AB51" s="173"/>
      <c r="AC51" s="173"/>
      <c r="AD51" s="173"/>
      <c r="AE51" s="173"/>
      <c r="AF51" s="190"/>
      <c r="AG51" s="173"/>
      <c r="AH51" s="181"/>
      <c r="AI51" s="195" t="s">
        <v>345</v>
      </c>
      <c r="AJ51" s="173"/>
      <c r="AK51" s="173"/>
      <c r="AL51" s="218">
        <f>PRODUCT(AM44)</f>
        <v>0.4</v>
      </c>
      <c r="AM51" s="218">
        <f>PRODUCT(AM74)</f>
        <v>0</v>
      </c>
      <c r="AN51" s="218">
        <f t="shared" ref="AN51:AN52" si="8">PRODUCT(AL51-AM51)</f>
        <v>0.4</v>
      </c>
      <c r="AO51" s="197"/>
      <c r="AP51" s="173"/>
      <c r="AQ51" s="179"/>
      <c r="AR51" s="25"/>
      <c r="AS51" s="25"/>
    </row>
    <row r="52" spans="1:45" ht="15" customHeight="1" x14ac:dyDescent="0.2">
      <c r="A52" s="2"/>
      <c r="B52" s="172">
        <v>2016</v>
      </c>
      <c r="C52" s="104" t="s">
        <v>65</v>
      </c>
      <c r="D52" s="173" t="s">
        <v>80</v>
      </c>
      <c r="E52" s="104"/>
      <c r="F52" s="104">
        <v>35</v>
      </c>
      <c r="G52" s="104">
        <v>28</v>
      </c>
      <c r="H52" s="212">
        <f t="shared" si="4"/>
        <v>1</v>
      </c>
      <c r="I52" s="174">
        <f t="shared" si="5"/>
        <v>0.6071428571428571</v>
      </c>
      <c r="J52" s="174">
        <f t="shared" si="6"/>
        <v>1.6071428571428572</v>
      </c>
      <c r="K52" s="175">
        <f t="shared" si="7"/>
        <v>3.2142857142857144</v>
      </c>
      <c r="L52" s="39"/>
      <c r="M52" s="176" t="s">
        <v>196</v>
      </c>
      <c r="N52" s="104"/>
      <c r="O52" s="104"/>
      <c r="P52" s="211" t="s">
        <v>248</v>
      </c>
      <c r="Q52" s="211" t="s">
        <v>298</v>
      </c>
      <c r="R52" s="211" t="s">
        <v>232</v>
      </c>
      <c r="S52" s="211" t="s">
        <v>230</v>
      </c>
      <c r="T52" s="178"/>
      <c r="U52" s="187" t="s">
        <v>283</v>
      </c>
      <c r="V52" s="39"/>
      <c r="W52" s="189"/>
      <c r="X52" s="180"/>
      <c r="Y52" s="173"/>
      <c r="Z52" s="173"/>
      <c r="AA52" s="173"/>
      <c r="AB52" s="173"/>
      <c r="AC52" s="173"/>
      <c r="AD52" s="173"/>
      <c r="AE52" s="173"/>
      <c r="AF52" s="190"/>
      <c r="AG52" s="173"/>
      <c r="AH52" s="181"/>
      <c r="AI52" s="195" t="s">
        <v>7</v>
      </c>
      <c r="AJ52" s="173"/>
      <c r="AK52" s="173"/>
      <c r="AL52" s="218">
        <f>PRODUCT(AM47)</f>
        <v>0.32839506172839505</v>
      </c>
      <c r="AM52" s="218">
        <v>0.27</v>
      </c>
      <c r="AN52" s="218">
        <f t="shared" si="8"/>
        <v>5.8395061728395037E-2</v>
      </c>
      <c r="AO52" s="197"/>
      <c r="AP52" s="173"/>
      <c r="AQ52" s="179"/>
      <c r="AR52" s="25"/>
      <c r="AS52" s="25"/>
    </row>
    <row r="53" spans="1:45" ht="15" customHeight="1" x14ac:dyDescent="0.2">
      <c r="A53" s="2"/>
      <c r="B53" s="172">
        <v>2017</v>
      </c>
      <c r="C53" s="104" t="s">
        <v>65</v>
      </c>
      <c r="D53" s="173" t="s">
        <v>80</v>
      </c>
      <c r="E53" s="104"/>
      <c r="F53" s="104">
        <v>36</v>
      </c>
      <c r="G53" s="104">
        <v>32</v>
      </c>
      <c r="H53" s="174">
        <f t="shared" si="4"/>
        <v>0.375</v>
      </c>
      <c r="I53" s="174">
        <f t="shared" si="5"/>
        <v>0.75</v>
      </c>
      <c r="J53" s="174">
        <f t="shared" si="6"/>
        <v>1.125</v>
      </c>
      <c r="K53" s="175">
        <f t="shared" si="7"/>
        <v>2.5</v>
      </c>
      <c r="L53" s="39"/>
      <c r="M53" s="176" t="s">
        <v>198</v>
      </c>
      <c r="N53" s="104"/>
      <c r="O53" s="104"/>
      <c r="P53" s="211" t="s">
        <v>249</v>
      </c>
      <c r="Q53" s="211" t="s">
        <v>299</v>
      </c>
      <c r="R53" s="211" t="s">
        <v>151</v>
      </c>
      <c r="S53" s="211" t="s">
        <v>323</v>
      </c>
      <c r="T53" s="178"/>
      <c r="U53" s="187" t="s">
        <v>284</v>
      </c>
      <c r="V53" s="39"/>
      <c r="W53" s="189"/>
      <c r="X53" s="180"/>
      <c r="Y53" s="173"/>
      <c r="Z53" s="173"/>
      <c r="AA53" s="173"/>
      <c r="AB53" s="173"/>
      <c r="AC53" s="173"/>
      <c r="AD53" s="173"/>
      <c r="AE53" s="173"/>
      <c r="AF53" s="190"/>
      <c r="AG53" s="173"/>
      <c r="AH53" s="181"/>
      <c r="AI53" s="219"/>
      <c r="AJ53" s="173"/>
      <c r="AK53" s="173"/>
      <c r="AL53" s="173"/>
      <c r="AM53" s="197"/>
      <c r="AN53" s="197"/>
      <c r="AO53" s="197"/>
      <c r="AP53" s="173"/>
      <c r="AQ53" s="179"/>
      <c r="AR53" s="25"/>
      <c r="AS53" s="25"/>
    </row>
    <row r="54" spans="1:45" ht="15" customHeight="1" x14ac:dyDescent="0.2">
      <c r="A54" s="2"/>
      <c r="B54" s="172">
        <v>2018</v>
      </c>
      <c r="C54" s="104" t="s">
        <v>126</v>
      </c>
      <c r="D54" s="173" t="s">
        <v>130</v>
      </c>
      <c r="E54" s="104"/>
      <c r="F54" s="104">
        <v>37</v>
      </c>
      <c r="G54" s="104">
        <v>9</v>
      </c>
      <c r="H54" s="174">
        <f t="shared" si="4"/>
        <v>0.44444444444444442</v>
      </c>
      <c r="I54" s="174">
        <f t="shared" si="5"/>
        <v>0.55555555555555558</v>
      </c>
      <c r="J54" s="174">
        <f t="shared" si="6"/>
        <v>1</v>
      </c>
      <c r="K54" s="175">
        <f t="shared" si="7"/>
        <v>4.1111111111111107</v>
      </c>
      <c r="L54" s="39"/>
      <c r="M54" s="176" t="s">
        <v>200</v>
      </c>
      <c r="N54" s="104"/>
      <c r="O54" s="104"/>
      <c r="P54" s="211" t="s">
        <v>336</v>
      </c>
      <c r="Q54" s="211" t="s">
        <v>300</v>
      </c>
      <c r="R54" s="211" t="s">
        <v>312</v>
      </c>
      <c r="S54" s="211" t="s">
        <v>225</v>
      </c>
      <c r="T54" s="178"/>
      <c r="U54" s="187" t="s">
        <v>285</v>
      </c>
      <c r="V54" s="39"/>
      <c r="W54" s="189"/>
      <c r="X54" s="180"/>
      <c r="Y54" s="173"/>
      <c r="Z54" s="173"/>
      <c r="AA54" s="173"/>
      <c r="AB54" s="173"/>
      <c r="AC54" s="173"/>
      <c r="AD54" s="173"/>
      <c r="AE54" s="173"/>
      <c r="AF54" s="190"/>
      <c r="AG54" s="173"/>
      <c r="AH54" s="181"/>
      <c r="AI54" s="216" t="s">
        <v>343</v>
      </c>
      <c r="AJ54" s="171"/>
      <c r="AK54" s="171"/>
      <c r="AL54" s="217" t="s">
        <v>340</v>
      </c>
      <c r="AM54" s="217" t="s">
        <v>341</v>
      </c>
      <c r="AN54" s="217" t="s">
        <v>342</v>
      </c>
      <c r="AO54" s="217"/>
      <c r="AP54" s="64"/>
      <c r="AQ54" s="94"/>
      <c r="AR54" s="25"/>
      <c r="AS54" s="25"/>
    </row>
    <row r="55" spans="1:45" ht="15" customHeight="1" x14ac:dyDescent="0.2">
      <c r="A55" s="2"/>
      <c r="B55" s="172">
        <v>2018</v>
      </c>
      <c r="C55" s="104" t="s">
        <v>66</v>
      </c>
      <c r="D55" s="173" t="s">
        <v>80</v>
      </c>
      <c r="E55" s="104"/>
      <c r="F55" s="104"/>
      <c r="G55" s="104">
        <v>10</v>
      </c>
      <c r="H55" s="174">
        <f t="shared" si="4"/>
        <v>0.6</v>
      </c>
      <c r="I55" s="212">
        <f t="shared" si="5"/>
        <v>1.3</v>
      </c>
      <c r="J55" s="212">
        <f t="shared" si="6"/>
        <v>1.9</v>
      </c>
      <c r="K55" s="175">
        <f t="shared" si="7"/>
        <v>4.0999999999999996</v>
      </c>
      <c r="L55" s="39"/>
      <c r="M55" s="176" t="s">
        <v>202</v>
      </c>
      <c r="N55" s="104"/>
      <c r="O55" s="104"/>
      <c r="P55" s="6" t="s">
        <v>150</v>
      </c>
      <c r="Q55" s="6" t="s">
        <v>301</v>
      </c>
      <c r="R55" s="6" t="s">
        <v>149</v>
      </c>
      <c r="S55" s="6" t="s">
        <v>324</v>
      </c>
      <c r="T55" s="214"/>
      <c r="U55" s="215" t="s">
        <v>148</v>
      </c>
      <c r="V55" s="39"/>
      <c r="W55" s="189"/>
      <c r="X55" s="180"/>
      <c r="Y55" s="173"/>
      <c r="Z55" s="173"/>
      <c r="AA55" s="173"/>
      <c r="AB55" s="173"/>
      <c r="AC55" s="173"/>
      <c r="AD55" s="173"/>
      <c r="AE55" s="173"/>
      <c r="AF55" s="190"/>
      <c r="AG55" s="173"/>
      <c r="AH55" s="181"/>
      <c r="AI55" s="195" t="s">
        <v>344</v>
      </c>
      <c r="AJ55" s="173"/>
      <c r="AK55" s="173"/>
      <c r="AL55" s="218">
        <f>PRODUCT(AN41)</f>
        <v>0.74210526315789471</v>
      </c>
      <c r="AM55" s="218">
        <f>PRODUCT(AN71)</f>
        <v>0.61111111111111116</v>
      </c>
      <c r="AN55" s="218">
        <f>PRODUCT(AL55-AM55)</f>
        <v>0.13099415204678355</v>
      </c>
      <c r="AO55" s="197"/>
      <c r="AP55" s="173"/>
      <c r="AQ55" s="179"/>
      <c r="AR55" s="25"/>
      <c r="AS55" s="25"/>
    </row>
    <row r="56" spans="1:45" ht="15" customHeight="1" x14ac:dyDescent="0.2">
      <c r="A56" s="2"/>
      <c r="B56" s="172">
        <v>2019</v>
      </c>
      <c r="C56" s="104" t="s">
        <v>152</v>
      </c>
      <c r="D56" s="173" t="s">
        <v>130</v>
      </c>
      <c r="E56" s="104"/>
      <c r="F56" s="104">
        <v>38</v>
      </c>
      <c r="G56" s="104">
        <v>16</v>
      </c>
      <c r="H56" s="174">
        <f>PRODUCT((F24+G24)/E24)</f>
        <v>0.375</v>
      </c>
      <c r="I56" s="174">
        <f>PRODUCT(H24/E24)</f>
        <v>0.5625</v>
      </c>
      <c r="J56" s="174">
        <f>PRODUCT(F24+G24+H24)/E24</f>
        <v>0.9375</v>
      </c>
      <c r="K56" s="175">
        <f>PRODUCT(I24/E24)</f>
        <v>4.375</v>
      </c>
      <c r="L56" s="39"/>
      <c r="M56" s="176" t="s">
        <v>362</v>
      </c>
      <c r="N56" s="104"/>
      <c r="O56" s="104"/>
      <c r="P56" s="104" t="s">
        <v>358</v>
      </c>
      <c r="Q56" s="104" t="s">
        <v>207</v>
      </c>
      <c r="R56" s="104" t="s">
        <v>312</v>
      </c>
      <c r="S56" s="104" t="s">
        <v>363</v>
      </c>
      <c r="T56" s="178"/>
      <c r="U56" s="187" t="s">
        <v>285</v>
      </c>
      <c r="V56" s="39"/>
      <c r="W56" s="172"/>
      <c r="X56" s="180" t="s">
        <v>177</v>
      </c>
      <c r="Y56" s="173"/>
      <c r="Z56" s="173"/>
      <c r="AA56" s="173"/>
      <c r="AB56" s="173"/>
      <c r="AC56" s="173"/>
      <c r="AD56" s="173"/>
      <c r="AE56" s="173"/>
      <c r="AF56" s="203"/>
      <c r="AG56" s="173"/>
      <c r="AH56" s="181"/>
      <c r="AI56" s="195" t="s">
        <v>345</v>
      </c>
      <c r="AJ56" s="173"/>
      <c r="AK56" s="173"/>
      <c r="AL56" s="218">
        <f>PRODUCT(AN44)</f>
        <v>0.56000000000000005</v>
      </c>
      <c r="AM56" s="218">
        <f>PRODUCT(AN74)</f>
        <v>0</v>
      </c>
      <c r="AN56" s="218">
        <f t="shared" ref="AN56:AN57" si="9">PRODUCT(AL56-AM56)</f>
        <v>0.56000000000000005</v>
      </c>
      <c r="AO56" s="197"/>
      <c r="AP56" s="173"/>
      <c r="AQ56" s="179"/>
      <c r="AR56" s="25"/>
      <c r="AS56" s="25"/>
    </row>
    <row r="57" spans="1:45" ht="15" customHeight="1" x14ac:dyDescent="0.2">
      <c r="A57" s="2"/>
      <c r="B57" s="172">
        <v>2020</v>
      </c>
      <c r="C57" s="104" t="s">
        <v>66</v>
      </c>
      <c r="D57" s="173" t="s">
        <v>80</v>
      </c>
      <c r="E57" s="104"/>
      <c r="F57" s="104">
        <v>39</v>
      </c>
      <c r="G57" s="104"/>
      <c r="H57" s="174"/>
      <c r="I57" s="174"/>
      <c r="J57" s="174"/>
      <c r="K57" s="187"/>
      <c r="L57" s="39"/>
      <c r="M57" s="176"/>
      <c r="N57" s="104"/>
      <c r="O57" s="104"/>
      <c r="P57" s="104"/>
      <c r="Q57" s="104"/>
      <c r="R57" s="104"/>
      <c r="S57" s="104"/>
      <c r="T57" s="178"/>
      <c r="U57" s="187"/>
      <c r="V57" s="39"/>
      <c r="W57" s="172"/>
      <c r="X57" s="180"/>
      <c r="Y57" s="173"/>
      <c r="Z57" s="173"/>
      <c r="AA57" s="173"/>
      <c r="AB57" s="173"/>
      <c r="AC57" s="173"/>
      <c r="AD57" s="173"/>
      <c r="AE57" s="173"/>
      <c r="AF57" s="203"/>
      <c r="AG57" s="173"/>
      <c r="AH57" s="181"/>
      <c r="AI57" s="195" t="s">
        <v>7</v>
      </c>
      <c r="AJ57" s="173"/>
      <c r="AK57" s="173"/>
      <c r="AL57" s="218">
        <f>PRODUCT(AN47)</f>
        <v>0.73086419753086418</v>
      </c>
      <c r="AM57" s="218">
        <v>0.61</v>
      </c>
      <c r="AN57" s="218">
        <f t="shared" si="9"/>
        <v>0.12086419753086419</v>
      </c>
      <c r="AO57" s="197"/>
      <c r="AP57" s="173"/>
      <c r="AQ57" s="179"/>
      <c r="AR57" s="25"/>
      <c r="AS57" s="25"/>
    </row>
    <row r="58" spans="1:45" ht="15" customHeight="1" x14ac:dyDescent="0.2">
      <c r="A58" s="2"/>
      <c r="B58" s="172"/>
      <c r="C58" s="104"/>
      <c r="D58" s="173"/>
      <c r="E58" s="104"/>
      <c r="F58" s="104"/>
      <c r="G58" s="104"/>
      <c r="H58" s="174"/>
      <c r="I58" s="174"/>
      <c r="J58" s="174"/>
      <c r="K58" s="187"/>
      <c r="L58" s="39"/>
      <c r="M58" s="176"/>
      <c r="N58" s="104"/>
      <c r="O58" s="104"/>
      <c r="P58" s="104"/>
      <c r="Q58" s="104"/>
      <c r="R58" s="104"/>
      <c r="S58" s="104"/>
      <c r="T58" s="178"/>
      <c r="U58" s="187"/>
      <c r="V58" s="39"/>
      <c r="W58" s="172"/>
      <c r="X58" s="180"/>
      <c r="Y58" s="173"/>
      <c r="Z58" s="173"/>
      <c r="AA58" s="173"/>
      <c r="AB58" s="173"/>
      <c r="AC58" s="173"/>
      <c r="AD58" s="173"/>
      <c r="AE58" s="173"/>
      <c r="AF58" s="203"/>
      <c r="AG58" s="173"/>
      <c r="AH58" s="181"/>
      <c r="AI58" s="173"/>
      <c r="AJ58" s="173"/>
      <c r="AK58" s="173"/>
      <c r="AL58" s="218"/>
      <c r="AM58" s="218"/>
      <c r="AN58" s="218"/>
      <c r="AO58" s="197"/>
      <c r="AP58" s="173"/>
      <c r="AQ58" s="179"/>
      <c r="AR58" s="25"/>
      <c r="AS58" s="25"/>
    </row>
    <row r="59" spans="1:45" ht="15" customHeight="1" x14ac:dyDescent="0.2">
      <c r="A59" s="2"/>
      <c r="B59" s="168" t="s">
        <v>346</v>
      </c>
      <c r="C59" s="63"/>
      <c r="D59" s="64"/>
      <c r="E59" s="63"/>
      <c r="F59" s="63"/>
      <c r="G59" s="63"/>
      <c r="H59" s="220"/>
      <c r="I59" s="220"/>
      <c r="J59" s="220"/>
      <c r="K59" s="221"/>
      <c r="L59" s="39"/>
      <c r="M59" s="168" t="s">
        <v>348</v>
      </c>
      <c r="N59" s="63"/>
      <c r="O59" s="64"/>
      <c r="P59" s="63"/>
      <c r="Q59" s="63"/>
      <c r="R59" s="63"/>
      <c r="S59" s="220"/>
      <c r="T59" s="220"/>
      <c r="U59" s="221"/>
      <c r="V59" s="39"/>
      <c r="W59" s="172"/>
      <c r="X59" s="180"/>
      <c r="Y59" s="173"/>
      <c r="Z59" s="173"/>
      <c r="AA59" s="173"/>
      <c r="AB59" s="173"/>
      <c r="AC59" s="173"/>
      <c r="AD59" s="173"/>
      <c r="AE59" s="173"/>
      <c r="AF59" s="203"/>
      <c r="AG59" s="173"/>
      <c r="AH59" s="181"/>
      <c r="AI59" s="173"/>
      <c r="AJ59" s="173"/>
      <c r="AK59" s="173"/>
      <c r="AL59" s="218"/>
      <c r="AM59" s="218"/>
      <c r="AN59" s="218"/>
      <c r="AO59" s="197"/>
      <c r="AP59" s="173"/>
      <c r="AQ59" s="179"/>
      <c r="AR59" s="25"/>
      <c r="AS59" s="25"/>
    </row>
    <row r="60" spans="1:45" ht="15" customHeight="1" x14ac:dyDescent="0.2">
      <c r="A60" s="2"/>
      <c r="B60" s="176">
        <v>5216</v>
      </c>
      <c r="C60" s="209" t="s">
        <v>354</v>
      </c>
      <c r="D60" s="173"/>
      <c r="E60" s="104"/>
      <c r="F60" s="104"/>
      <c r="G60" s="104"/>
      <c r="H60" s="174"/>
      <c r="I60" s="174"/>
      <c r="J60" s="174"/>
      <c r="K60" s="175"/>
      <c r="L60" s="39"/>
      <c r="M60" s="176">
        <v>5648</v>
      </c>
      <c r="N60" s="209" t="s">
        <v>356</v>
      </c>
      <c r="O60" s="104"/>
      <c r="P60" s="104"/>
      <c r="Q60" s="104"/>
      <c r="R60" s="104"/>
      <c r="S60" s="104"/>
      <c r="T60" s="174"/>
      <c r="U60" s="175"/>
      <c r="V60" s="39"/>
      <c r="W60" s="172"/>
      <c r="X60" s="180"/>
      <c r="Y60" s="173"/>
      <c r="Z60" s="173"/>
      <c r="AA60" s="173"/>
      <c r="AB60" s="173"/>
      <c r="AC60" s="173"/>
      <c r="AD60" s="173"/>
      <c r="AE60" s="173"/>
      <c r="AF60" s="203"/>
      <c r="AG60" s="173"/>
      <c r="AH60" s="181"/>
      <c r="AI60" s="173"/>
      <c r="AJ60" s="173"/>
      <c r="AK60" s="173"/>
      <c r="AL60" s="218"/>
      <c r="AM60" s="218"/>
      <c r="AN60" s="218"/>
      <c r="AO60" s="197"/>
      <c r="AP60" s="173"/>
      <c r="AQ60" s="179"/>
      <c r="AR60" s="25"/>
      <c r="AS60" s="25"/>
    </row>
    <row r="61" spans="1:45" ht="15" customHeight="1" x14ac:dyDescent="0.2">
      <c r="A61" s="2"/>
      <c r="B61" s="172"/>
      <c r="C61" s="104"/>
      <c r="D61" s="173"/>
      <c r="E61" s="104"/>
      <c r="F61" s="104"/>
      <c r="G61" s="104"/>
      <c r="H61" s="174"/>
      <c r="I61" s="174"/>
      <c r="J61" s="174"/>
      <c r="K61" s="175"/>
      <c r="L61" s="39"/>
      <c r="M61" s="176">
        <v>5480</v>
      </c>
      <c r="N61" s="209" t="s">
        <v>355</v>
      </c>
      <c r="O61" s="104"/>
      <c r="P61" s="104"/>
      <c r="Q61" s="104"/>
      <c r="R61" s="104"/>
      <c r="S61" s="104"/>
      <c r="T61" s="174"/>
      <c r="U61" s="175"/>
      <c r="V61" s="39"/>
      <c r="W61" s="172"/>
      <c r="X61" s="180"/>
      <c r="Y61" s="173"/>
      <c r="Z61" s="173"/>
      <c r="AA61" s="173"/>
      <c r="AB61" s="173"/>
      <c r="AC61" s="173"/>
      <c r="AD61" s="173"/>
      <c r="AE61" s="173"/>
      <c r="AF61" s="203"/>
      <c r="AG61" s="173"/>
      <c r="AH61" s="181"/>
      <c r="AI61" s="173"/>
      <c r="AJ61" s="173"/>
      <c r="AK61" s="173"/>
      <c r="AL61" s="218"/>
      <c r="AM61" s="218"/>
      <c r="AN61" s="218"/>
      <c r="AO61" s="197"/>
      <c r="AP61" s="173"/>
      <c r="AQ61" s="179"/>
      <c r="AR61" s="25"/>
      <c r="AS61" s="25"/>
    </row>
    <row r="62" spans="1:45" ht="15" customHeight="1" x14ac:dyDescent="0.2">
      <c r="A62" s="2"/>
      <c r="B62" s="168" t="s">
        <v>347</v>
      </c>
      <c r="C62" s="63"/>
      <c r="D62" s="64"/>
      <c r="E62" s="63"/>
      <c r="F62" s="63"/>
      <c r="G62" s="63"/>
      <c r="H62" s="220"/>
      <c r="I62" s="220"/>
      <c r="J62" s="220"/>
      <c r="K62" s="221"/>
      <c r="L62" s="39"/>
      <c r="M62" s="176">
        <v>5216</v>
      </c>
      <c r="N62" s="209" t="s">
        <v>354</v>
      </c>
      <c r="O62" s="104"/>
      <c r="P62" s="104"/>
      <c r="Q62" s="104"/>
      <c r="R62" s="104"/>
      <c r="S62" s="104"/>
      <c r="T62" s="174"/>
      <c r="U62" s="175"/>
      <c r="V62" s="39"/>
      <c r="W62" s="172"/>
      <c r="X62" s="180"/>
      <c r="Y62" s="173"/>
      <c r="Z62" s="173"/>
      <c r="AA62" s="173"/>
      <c r="AB62" s="173"/>
      <c r="AC62" s="173"/>
      <c r="AD62" s="173"/>
      <c r="AE62" s="173"/>
      <c r="AF62" s="203"/>
      <c r="AG62" s="173"/>
      <c r="AH62" s="181"/>
      <c r="AI62" s="173"/>
      <c r="AJ62" s="173"/>
      <c r="AK62" s="173"/>
      <c r="AL62" s="218"/>
      <c r="AM62" s="218"/>
      <c r="AN62" s="218"/>
      <c r="AO62" s="197"/>
      <c r="AP62" s="173"/>
      <c r="AQ62" s="179"/>
      <c r="AR62" s="25"/>
      <c r="AS62" s="25"/>
    </row>
    <row r="63" spans="1:45" ht="15" customHeight="1" x14ac:dyDescent="0.2">
      <c r="A63" s="2"/>
      <c r="B63" s="176">
        <v>5648</v>
      </c>
      <c r="C63" s="209" t="s">
        <v>356</v>
      </c>
      <c r="D63" s="177"/>
      <c r="E63" s="104"/>
      <c r="F63" s="104"/>
      <c r="G63" s="104"/>
      <c r="H63" s="174"/>
      <c r="I63" s="174"/>
      <c r="J63" s="174"/>
      <c r="K63" s="175"/>
      <c r="L63" s="39"/>
      <c r="M63" s="176">
        <v>5076</v>
      </c>
      <c r="N63" s="173" t="s">
        <v>353</v>
      </c>
      <c r="O63" s="104"/>
      <c r="P63" s="104"/>
      <c r="Q63" s="104"/>
      <c r="R63" s="104"/>
      <c r="S63" s="104"/>
      <c r="T63" s="174"/>
      <c r="U63" s="175"/>
      <c r="V63" s="39"/>
      <c r="W63" s="172"/>
      <c r="X63" s="180"/>
      <c r="Y63" s="173"/>
      <c r="Z63" s="173"/>
      <c r="AA63" s="173"/>
      <c r="AB63" s="173"/>
      <c r="AC63" s="173"/>
      <c r="AD63" s="173"/>
      <c r="AE63" s="173"/>
      <c r="AF63" s="203"/>
      <c r="AG63" s="173"/>
      <c r="AH63" s="181"/>
      <c r="AI63" s="173"/>
      <c r="AJ63" s="173"/>
      <c r="AK63" s="173"/>
      <c r="AL63" s="218"/>
      <c r="AM63" s="218"/>
      <c r="AN63" s="218"/>
      <c r="AO63" s="197"/>
      <c r="AP63" s="173"/>
      <c r="AQ63" s="179"/>
      <c r="AR63" s="25"/>
      <c r="AS63" s="25"/>
    </row>
    <row r="64" spans="1:45" ht="15" customHeight="1" x14ac:dyDescent="0.2">
      <c r="A64" s="2"/>
      <c r="B64" s="176"/>
      <c r="C64" s="180"/>
      <c r="D64" s="177"/>
      <c r="E64" s="104"/>
      <c r="F64" s="104"/>
      <c r="G64" s="104"/>
      <c r="H64" s="174"/>
      <c r="I64" s="174"/>
      <c r="J64" s="174"/>
      <c r="K64" s="175"/>
      <c r="L64" s="39"/>
      <c r="M64" s="176">
        <v>5010</v>
      </c>
      <c r="N64" s="209" t="s">
        <v>352</v>
      </c>
      <c r="O64" s="104"/>
      <c r="P64" s="104"/>
      <c r="Q64" s="104"/>
      <c r="R64" s="104"/>
      <c r="S64" s="104"/>
      <c r="T64" s="174"/>
      <c r="U64" s="175"/>
      <c r="V64" s="39"/>
      <c r="W64" s="172"/>
      <c r="X64" s="180"/>
      <c r="Y64" s="173"/>
      <c r="Z64" s="173"/>
      <c r="AA64" s="173"/>
      <c r="AB64" s="173"/>
      <c r="AC64" s="173"/>
      <c r="AD64" s="173"/>
      <c r="AE64" s="173"/>
      <c r="AF64" s="203"/>
      <c r="AG64" s="173"/>
      <c r="AH64" s="181"/>
      <c r="AI64" s="173"/>
      <c r="AJ64" s="173"/>
      <c r="AK64" s="173"/>
      <c r="AL64" s="218"/>
      <c r="AM64" s="218"/>
      <c r="AN64" s="218"/>
      <c r="AO64" s="197"/>
      <c r="AP64" s="173"/>
      <c r="AQ64" s="179"/>
      <c r="AR64" s="25"/>
      <c r="AS64" s="25"/>
    </row>
    <row r="65" spans="1:45" ht="15" customHeight="1" x14ac:dyDescent="0.2">
      <c r="A65" s="2"/>
      <c r="B65" s="222" t="s">
        <v>349</v>
      </c>
      <c r="C65" s="171" t="s">
        <v>350</v>
      </c>
      <c r="D65" s="171"/>
      <c r="E65" s="63" t="s">
        <v>3</v>
      </c>
      <c r="F65" s="63"/>
      <c r="G65" s="63" t="s">
        <v>351</v>
      </c>
      <c r="H65" s="220"/>
      <c r="I65" s="225" t="s">
        <v>357</v>
      </c>
      <c r="J65" s="220"/>
      <c r="K65" s="221"/>
      <c r="L65" s="39"/>
      <c r="M65" s="176"/>
      <c r="N65" s="173"/>
      <c r="O65" s="104"/>
      <c r="P65" s="104"/>
      <c r="Q65" s="104"/>
      <c r="R65" s="104"/>
      <c r="S65" s="104"/>
      <c r="T65" s="174"/>
      <c r="U65" s="175"/>
      <c r="V65" s="39"/>
      <c r="W65" s="172"/>
      <c r="X65" s="180"/>
      <c r="Y65" s="173"/>
      <c r="Z65" s="173"/>
      <c r="AA65" s="173"/>
      <c r="AB65" s="173"/>
      <c r="AC65" s="173"/>
      <c r="AD65" s="173"/>
      <c r="AE65" s="173"/>
      <c r="AF65" s="203"/>
      <c r="AG65" s="173"/>
      <c r="AH65" s="181"/>
      <c r="AI65" s="173"/>
      <c r="AJ65" s="173"/>
      <c r="AK65" s="173"/>
      <c r="AL65" s="218"/>
      <c r="AM65" s="218"/>
      <c r="AN65" s="218"/>
      <c r="AO65" s="197"/>
      <c r="AP65" s="173"/>
      <c r="AQ65" s="179"/>
      <c r="AR65" s="25"/>
      <c r="AS65" s="25"/>
    </row>
    <row r="66" spans="1:45" ht="15" customHeight="1" x14ac:dyDescent="0.2">
      <c r="A66" s="2"/>
      <c r="B66" s="223"/>
      <c r="C66" s="224" t="s">
        <v>365</v>
      </c>
      <c r="D66" s="104"/>
      <c r="E66" s="104">
        <v>531</v>
      </c>
      <c r="F66" s="104"/>
      <c r="G66" s="104">
        <v>1923</v>
      </c>
      <c r="H66" s="104"/>
      <c r="I66" s="174"/>
      <c r="J66" s="174"/>
      <c r="K66" s="175"/>
      <c r="L66" s="39"/>
      <c r="M66" s="176"/>
      <c r="N66" s="173"/>
      <c r="O66" s="104"/>
      <c r="P66" s="104"/>
      <c r="Q66" s="104"/>
      <c r="R66" s="104"/>
      <c r="S66" s="104"/>
      <c r="T66" s="174"/>
      <c r="U66" s="175"/>
      <c r="V66" s="39"/>
      <c r="W66" s="172"/>
      <c r="X66" s="180"/>
      <c r="Y66" s="173"/>
      <c r="Z66" s="173"/>
      <c r="AA66" s="173"/>
      <c r="AB66" s="173"/>
      <c r="AC66" s="173"/>
      <c r="AD66" s="173"/>
      <c r="AE66" s="173"/>
      <c r="AF66" s="203"/>
      <c r="AG66" s="173"/>
      <c r="AH66" s="181"/>
      <c r="AI66" s="173"/>
      <c r="AJ66" s="173"/>
      <c r="AK66" s="173"/>
      <c r="AL66" s="218"/>
      <c r="AM66" s="218"/>
      <c r="AN66" s="218"/>
      <c r="AO66" s="197"/>
      <c r="AP66" s="173"/>
      <c r="AQ66" s="179"/>
      <c r="AR66" s="25"/>
      <c r="AS66" s="25"/>
    </row>
    <row r="67" spans="1:45" s="10" customFormat="1" ht="15" customHeight="1" x14ac:dyDescent="0.25">
      <c r="A67" s="24"/>
      <c r="B67" s="182"/>
      <c r="C67" s="183"/>
      <c r="D67" s="183"/>
      <c r="E67" s="183"/>
      <c r="F67" s="183"/>
      <c r="G67" s="183"/>
      <c r="H67" s="184"/>
      <c r="I67" s="184"/>
      <c r="J67" s="184"/>
      <c r="K67" s="185"/>
      <c r="L67" s="39"/>
      <c r="M67" s="182"/>
      <c r="N67" s="183"/>
      <c r="O67" s="183"/>
      <c r="P67" s="183"/>
      <c r="Q67" s="183"/>
      <c r="R67" s="183"/>
      <c r="S67" s="183"/>
      <c r="T67" s="183"/>
      <c r="U67" s="185"/>
      <c r="V67" s="39"/>
      <c r="W67" s="182"/>
      <c r="X67" s="183"/>
      <c r="Y67" s="183"/>
      <c r="Z67" s="183"/>
      <c r="AA67" s="183"/>
      <c r="AB67" s="183"/>
      <c r="AC67" s="183"/>
      <c r="AD67" s="183"/>
      <c r="AE67" s="183"/>
      <c r="AF67" s="184"/>
      <c r="AG67" s="184"/>
      <c r="AH67" s="185"/>
      <c r="AI67" s="183"/>
      <c r="AJ67" s="183"/>
      <c r="AK67" s="183"/>
      <c r="AL67" s="183"/>
      <c r="AM67" s="183"/>
      <c r="AN67" s="183"/>
      <c r="AO67" s="183"/>
      <c r="AP67" s="183"/>
      <c r="AQ67" s="186"/>
      <c r="AR67" s="36"/>
      <c r="AS67" s="40"/>
    </row>
    <row r="68" spans="1:45" s="10" customFormat="1" ht="15" customHeight="1" x14ac:dyDescent="0.25">
      <c r="A68" s="2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204"/>
      <c r="AG68" s="205"/>
      <c r="AH68" s="205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40"/>
    </row>
    <row r="69" spans="1:45" ht="15" customHeight="1" x14ac:dyDescent="0.2">
      <c r="A69" s="2"/>
      <c r="B69" s="168" t="s">
        <v>161</v>
      </c>
      <c r="C69" s="63"/>
      <c r="D69" s="63"/>
      <c r="E69" s="63"/>
      <c r="F69" s="63" t="s">
        <v>159</v>
      </c>
      <c r="G69" s="63" t="s">
        <v>3</v>
      </c>
      <c r="H69" s="63" t="s">
        <v>5</v>
      </c>
      <c r="I69" s="63" t="s">
        <v>6</v>
      </c>
      <c r="J69" s="63" t="s">
        <v>160</v>
      </c>
      <c r="K69" s="169" t="s">
        <v>16</v>
      </c>
      <c r="L69" s="36"/>
      <c r="M69" s="188" t="s">
        <v>204</v>
      </c>
      <c r="N69" s="64"/>
      <c r="O69" s="64"/>
      <c r="P69" s="63" t="s">
        <v>3</v>
      </c>
      <c r="Q69" s="63" t="s">
        <v>5</v>
      </c>
      <c r="R69" s="63" t="s">
        <v>6</v>
      </c>
      <c r="S69" s="63" t="s">
        <v>160</v>
      </c>
      <c r="T69" s="64"/>
      <c r="U69" s="169" t="s">
        <v>16</v>
      </c>
      <c r="V69" s="36"/>
      <c r="W69" s="188" t="s">
        <v>265</v>
      </c>
      <c r="X69" s="64"/>
      <c r="Y69" s="64"/>
      <c r="Z69" s="64"/>
      <c r="AA69" s="64"/>
      <c r="AB69" s="64"/>
      <c r="AC69" s="64"/>
      <c r="AD69" s="64"/>
      <c r="AE69" s="64"/>
      <c r="AF69" s="206"/>
      <c r="AG69" s="206"/>
      <c r="AH69" s="207"/>
      <c r="AI69" s="170" t="s">
        <v>337</v>
      </c>
      <c r="AJ69" s="171"/>
      <c r="AK69" s="171"/>
      <c r="AL69" s="217" t="s">
        <v>3</v>
      </c>
      <c r="AM69" s="217" t="s">
        <v>5</v>
      </c>
      <c r="AN69" s="217" t="s">
        <v>6</v>
      </c>
      <c r="AO69" s="64"/>
      <c r="AP69" s="64"/>
      <c r="AQ69" s="94"/>
      <c r="AR69" s="25"/>
      <c r="AS69" s="25"/>
    </row>
    <row r="70" spans="1:45" ht="15" customHeight="1" x14ac:dyDescent="0.2">
      <c r="A70" s="2"/>
      <c r="B70" s="172">
        <v>2004</v>
      </c>
      <c r="C70" s="104" t="s">
        <v>75</v>
      </c>
      <c r="D70" s="173" t="s">
        <v>80</v>
      </c>
      <c r="E70" s="104"/>
      <c r="F70" s="104">
        <v>23</v>
      </c>
      <c r="G70" s="104"/>
      <c r="H70" s="174"/>
      <c r="I70" s="174"/>
      <c r="J70" s="174"/>
      <c r="K70" s="175"/>
      <c r="L70" s="39"/>
      <c r="M70" s="176" t="s">
        <v>172</v>
      </c>
      <c r="N70" s="104"/>
      <c r="O70" s="104"/>
      <c r="P70" s="104"/>
      <c r="Q70" s="104"/>
      <c r="R70" s="104"/>
      <c r="S70" s="104"/>
      <c r="T70" s="174"/>
      <c r="U70" s="187"/>
      <c r="V70" s="39"/>
      <c r="W70" s="176" t="s">
        <v>162</v>
      </c>
      <c r="X70" s="180"/>
      <c r="Y70" s="173"/>
      <c r="Z70" s="173"/>
      <c r="AA70" s="173"/>
      <c r="AB70" s="173"/>
      <c r="AC70" s="173"/>
      <c r="AD70" s="173"/>
      <c r="AE70" s="173"/>
      <c r="AF70" s="173"/>
      <c r="AG70" s="197"/>
      <c r="AH70" s="202"/>
      <c r="AI70" s="195" t="s">
        <v>344</v>
      </c>
      <c r="AJ70" s="173"/>
      <c r="AK70" s="173"/>
      <c r="AL70" s="197">
        <v>126</v>
      </c>
      <c r="AM70" s="197">
        <v>33</v>
      </c>
      <c r="AN70" s="197">
        <v>77</v>
      </c>
      <c r="AO70" s="173"/>
      <c r="AP70" s="173"/>
      <c r="AQ70" s="179"/>
      <c r="AR70" s="25"/>
      <c r="AS70" s="25"/>
    </row>
    <row r="71" spans="1:45" ht="15" customHeight="1" x14ac:dyDescent="0.2">
      <c r="A71" s="2"/>
      <c r="B71" s="172">
        <v>2005</v>
      </c>
      <c r="C71" s="104" t="s">
        <v>68</v>
      </c>
      <c r="D71" s="173" t="s">
        <v>80</v>
      </c>
      <c r="E71" s="104"/>
      <c r="F71" s="104">
        <v>24</v>
      </c>
      <c r="G71" s="104"/>
      <c r="H71" s="174"/>
      <c r="I71" s="174"/>
      <c r="J71" s="174"/>
      <c r="K71" s="175"/>
      <c r="L71" s="39"/>
      <c r="M71" s="176" t="s">
        <v>174</v>
      </c>
      <c r="N71" s="104"/>
      <c r="O71" s="104"/>
      <c r="P71" s="104"/>
      <c r="Q71" s="104"/>
      <c r="R71" s="104"/>
      <c r="S71" s="104"/>
      <c r="T71" s="174"/>
      <c r="U71" s="187"/>
      <c r="V71" s="39"/>
      <c r="W71" s="189" t="s">
        <v>163</v>
      </c>
      <c r="X71" s="180"/>
      <c r="Y71" s="180" t="s">
        <v>257</v>
      </c>
      <c r="Z71" s="173"/>
      <c r="AA71" s="173"/>
      <c r="AB71" s="173"/>
      <c r="AC71" s="180"/>
      <c r="AD71" s="173"/>
      <c r="AE71" s="173"/>
      <c r="AF71" s="173"/>
      <c r="AG71" s="173" t="s">
        <v>256</v>
      </c>
      <c r="AH71" s="179"/>
      <c r="AI71" s="173" t="s">
        <v>338</v>
      </c>
      <c r="AJ71" s="173"/>
      <c r="AK71" s="173"/>
      <c r="AL71" s="197"/>
      <c r="AM71" s="218">
        <f>PRODUCT(AM70/AL70)</f>
        <v>0.26190476190476192</v>
      </c>
      <c r="AN71" s="218">
        <f>PRODUCT(AN70/AL70)</f>
        <v>0.61111111111111116</v>
      </c>
      <c r="AO71" s="173"/>
      <c r="AP71" s="173"/>
      <c r="AQ71" s="179"/>
      <c r="AR71" s="25"/>
      <c r="AS71" s="25"/>
    </row>
    <row r="72" spans="1:45" ht="15" customHeight="1" x14ac:dyDescent="0.2">
      <c r="A72" s="2"/>
      <c r="B72" s="172">
        <v>2006</v>
      </c>
      <c r="C72" s="104" t="s">
        <v>68</v>
      </c>
      <c r="D72" s="173" t="s">
        <v>80</v>
      </c>
      <c r="E72" s="104"/>
      <c r="F72" s="104">
        <v>25</v>
      </c>
      <c r="G72" s="104"/>
      <c r="H72" s="174"/>
      <c r="I72" s="174"/>
      <c r="J72" s="174"/>
      <c r="K72" s="175"/>
      <c r="L72" s="39"/>
      <c r="M72" s="176" t="s">
        <v>176</v>
      </c>
      <c r="N72" s="104"/>
      <c r="O72" s="104"/>
      <c r="P72" s="104"/>
      <c r="Q72" s="104"/>
      <c r="R72" s="104"/>
      <c r="S72" s="104"/>
      <c r="T72" s="174"/>
      <c r="U72" s="187"/>
      <c r="V72" s="39"/>
      <c r="W72" s="172"/>
      <c r="X72" s="180"/>
      <c r="Y72" s="173"/>
      <c r="Z72" s="173"/>
      <c r="AA72" s="173"/>
      <c r="AB72" s="173"/>
      <c r="AC72" s="173"/>
      <c r="AD72" s="173"/>
      <c r="AE72" s="180"/>
      <c r="AF72" s="203"/>
      <c r="AG72" s="178"/>
      <c r="AH72" s="181"/>
      <c r="AI72" s="173"/>
      <c r="AJ72" s="173"/>
      <c r="AK72" s="173"/>
      <c r="AL72" s="173"/>
      <c r="AM72" s="173"/>
      <c r="AN72" s="173"/>
      <c r="AO72" s="173"/>
      <c r="AP72" s="173"/>
      <c r="AQ72" s="179"/>
      <c r="AR72" s="25"/>
      <c r="AS72" s="25"/>
    </row>
    <row r="73" spans="1:45" ht="15" customHeight="1" x14ac:dyDescent="0.2">
      <c r="A73" s="2"/>
      <c r="B73" s="172">
        <v>2007</v>
      </c>
      <c r="C73" s="104" t="s">
        <v>57</v>
      </c>
      <c r="D73" s="173" t="s">
        <v>80</v>
      </c>
      <c r="E73" s="104"/>
      <c r="F73" s="104">
        <v>26</v>
      </c>
      <c r="G73" s="104">
        <v>9</v>
      </c>
      <c r="H73" s="174">
        <f t="shared" ref="H73" si="10">PRODUCT((V10+W10)/U10)</f>
        <v>0.22222222222222221</v>
      </c>
      <c r="I73" s="174">
        <f t="shared" ref="I73" si="11">PRODUCT(X10/U10)</f>
        <v>0.66666666666666663</v>
      </c>
      <c r="J73" s="174">
        <f t="shared" ref="J73" si="12">PRODUCT(V10+W10+X10)/U10</f>
        <v>0.88888888888888884</v>
      </c>
      <c r="K73" s="175">
        <f t="shared" ref="K73" si="13">PRODUCT(Y10/U10)</f>
        <v>3.5555555555555554</v>
      </c>
      <c r="L73" s="39"/>
      <c r="M73" s="176" t="s">
        <v>179</v>
      </c>
      <c r="N73" s="104"/>
      <c r="O73" s="104"/>
      <c r="P73" s="104" t="s">
        <v>213</v>
      </c>
      <c r="Q73" s="174" t="s">
        <v>206</v>
      </c>
      <c r="R73" s="104" t="s">
        <v>229</v>
      </c>
      <c r="S73" s="104" t="s">
        <v>236</v>
      </c>
      <c r="T73" s="174"/>
      <c r="U73" s="187" t="s">
        <v>245</v>
      </c>
      <c r="V73" s="39"/>
      <c r="W73" s="189" t="s">
        <v>259</v>
      </c>
      <c r="X73" s="180"/>
      <c r="Y73" s="173"/>
      <c r="Z73" s="173"/>
      <c r="AA73" s="173"/>
      <c r="AB73" s="173"/>
      <c r="AC73" s="173"/>
      <c r="AD73" s="173"/>
      <c r="AE73" s="180"/>
      <c r="AF73" s="203"/>
      <c r="AG73" s="178"/>
      <c r="AH73" s="181"/>
      <c r="AI73" s="173"/>
      <c r="AJ73" s="173"/>
      <c r="AK73" s="173"/>
      <c r="AL73" s="173"/>
      <c r="AM73" s="173"/>
      <c r="AN73" s="173"/>
      <c r="AO73" s="173"/>
      <c r="AP73" s="173"/>
      <c r="AQ73" s="179"/>
      <c r="AR73" s="25"/>
      <c r="AS73" s="25"/>
    </row>
    <row r="74" spans="1:45" ht="15" customHeight="1" x14ac:dyDescent="0.2">
      <c r="A74" s="2"/>
      <c r="B74" s="172">
        <v>2008</v>
      </c>
      <c r="C74" s="104" t="s">
        <v>74</v>
      </c>
      <c r="D74" s="173" t="s">
        <v>80</v>
      </c>
      <c r="E74" s="104"/>
      <c r="F74" s="104">
        <v>27</v>
      </c>
      <c r="G74" s="104">
        <v>7</v>
      </c>
      <c r="H74" s="174">
        <f t="shared" ref="H74:H83" si="14">PRODUCT((V11+W11)/U11)</f>
        <v>0.14285714285714285</v>
      </c>
      <c r="I74" s="174">
        <f t="shared" ref="I74:I83" si="15">PRODUCT(X11/U11)</f>
        <v>0.5714285714285714</v>
      </c>
      <c r="J74" s="174">
        <f t="shared" ref="J74:J83" si="16">PRODUCT(V11+W11+X11)/U11</f>
        <v>0.7142857142857143</v>
      </c>
      <c r="K74" s="175">
        <f t="shared" ref="K74:K83" si="17">PRODUCT(Y11/U11)</f>
        <v>3</v>
      </c>
      <c r="L74" s="39"/>
      <c r="M74" s="176" t="s">
        <v>181</v>
      </c>
      <c r="N74" s="104"/>
      <c r="O74" s="104"/>
      <c r="P74" s="104" t="s">
        <v>214</v>
      </c>
      <c r="Q74" s="174" t="s">
        <v>222</v>
      </c>
      <c r="R74" s="104" t="s">
        <v>165</v>
      </c>
      <c r="S74" s="104" t="s">
        <v>237</v>
      </c>
      <c r="T74" s="174"/>
      <c r="U74" s="187" t="s">
        <v>246</v>
      </c>
      <c r="V74" s="39"/>
      <c r="W74" s="189" t="s">
        <v>260</v>
      </c>
      <c r="X74" s="180"/>
      <c r="Y74" s="180" t="s">
        <v>262</v>
      </c>
      <c r="Z74" s="173"/>
      <c r="AA74" s="173"/>
      <c r="AB74" s="173"/>
      <c r="AC74" s="173"/>
      <c r="AD74" s="173"/>
      <c r="AE74" s="180"/>
      <c r="AF74" s="203"/>
      <c r="AG74" s="180" t="s">
        <v>261</v>
      </c>
      <c r="AH74" s="175">
        <v>0.92592592592592593</v>
      </c>
      <c r="AI74" s="173"/>
      <c r="AJ74" s="173"/>
      <c r="AK74" s="173"/>
      <c r="AL74" s="173"/>
      <c r="AM74" s="173"/>
      <c r="AN74" s="173"/>
      <c r="AO74" s="173"/>
      <c r="AP74" s="173"/>
      <c r="AQ74" s="179"/>
      <c r="AR74" s="25"/>
      <c r="AS74" s="25"/>
    </row>
    <row r="75" spans="1:45" ht="15" customHeight="1" x14ac:dyDescent="0.2">
      <c r="A75" s="2"/>
      <c r="B75" s="172">
        <v>2009</v>
      </c>
      <c r="C75" s="104" t="s">
        <v>66</v>
      </c>
      <c r="D75" s="173" t="s">
        <v>80</v>
      </c>
      <c r="E75" s="104"/>
      <c r="F75" s="104">
        <v>28</v>
      </c>
      <c r="G75" s="104">
        <v>9</v>
      </c>
      <c r="H75" s="174">
        <f t="shared" si="14"/>
        <v>0.33333333333333331</v>
      </c>
      <c r="I75" s="174">
        <f t="shared" si="15"/>
        <v>0.33333333333333331</v>
      </c>
      <c r="J75" s="174">
        <f t="shared" si="16"/>
        <v>0.66666666666666663</v>
      </c>
      <c r="K75" s="175">
        <f t="shared" si="17"/>
        <v>2.6666666666666665</v>
      </c>
      <c r="L75" s="39"/>
      <c r="M75" s="176" t="s">
        <v>183</v>
      </c>
      <c r="N75" s="104"/>
      <c r="O75" s="104"/>
      <c r="P75" s="104" t="s">
        <v>215</v>
      </c>
      <c r="Q75" s="174" t="s">
        <v>207</v>
      </c>
      <c r="R75" s="104" t="s">
        <v>230</v>
      </c>
      <c r="S75" s="104" t="s">
        <v>238</v>
      </c>
      <c r="T75" s="174"/>
      <c r="U75" s="187" t="s">
        <v>239</v>
      </c>
      <c r="V75" s="39"/>
      <c r="W75" s="172"/>
      <c r="X75" s="180"/>
      <c r="Y75" s="173"/>
      <c r="Z75" s="173"/>
      <c r="AA75" s="173"/>
      <c r="AB75" s="173"/>
      <c r="AC75" s="173"/>
      <c r="AD75" s="173"/>
      <c r="AE75" s="180"/>
      <c r="AF75" s="203"/>
      <c r="AG75" s="178"/>
      <c r="AH75" s="181"/>
      <c r="AI75" s="173"/>
      <c r="AJ75" s="173"/>
      <c r="AK75" s="173"/>
      <c r="AL75" s="173"/>
      <c r="AM75" s="173"/>
      <c r="AN75" s="173"/>
      <c r="AO75" s="173"/>
      <c r="AP75" s="173"/>
      <c r="AQ75" s="179"/>
      <c r="AR75" s="25"/>
      <c r="AS75" s="25"/>
    </row>
    <row r="76" spans="1:45" ht="15" customHeight="1" x14ac:dyDescent="0.2">
      <c r="A76" s="2"/>
      <c r="B76" s="172">
        <v>2010</v>
      </c>
      <c r="C76" s="104" t="s">
        <v>65</v>
      </c>
      <c r="D76" s="173" t="s">
        <v>80</v>
      </c>
      <c r="E76" s="104"/>
      <c r="F76" s="104">
        <v>29</v>
      </c>
      <c r="G76" s="104">
        <v>11</v>
      </c>
      <c r="H76" s="174">
        <f t="shared" si="14"/>
        <v>0.18181818181818182</v>
      </c>
      <c r="I76" s="174">
        <f t="shared" si="15"/>
        <v>0.36363636363636365</v>
      </c>
      <c r="J76" s="174">
        <f t="shared" si="16"/>
        <v>0.54545454545454541</v>
      </c>
      <c r="K76" s="175">
        <f t="shared" si="17"/>
        <v>3</v>
      </c>
      <c r="L76" s="39"/>
      <c r="M76" s="176" t="s">
        <v>185</v>
      </c>
      <c r="N76" s="104"/>
      <c r="O76" s="104"/>
      <c r="P76" s="104" t="s">
        <v>216</v>
      </c>
      <c r="Q76" s="174" t="s">
        <v>215</v>
      </c>
      <c r="R76" s="104" t="s">
        <v>231</v>
      </c>
      <c r="S76" s="104" t="s">
        <v>239</v>
      </c>
      <c r="T76" s="174"/>
      <c r="U76" s="187" t="s">
        <v>166</v>
      </c>
      <c r="V76" s="39"/>
      <c r="W76" s="172"/>
      <c r="X76" s="173"/>
      <c r="Y76" s="173"/>
      <c r="Z76" s="173"/>
      <c r="AA76" s="173"/>
      <c r="AB76" s="173"/>
      <c r="AC76" s="173"/>
      <c r="AD76" s="173"/>
      <c r="AE76" s="180"/>
      <c r="AF76" s="203"/>
      <c r="AG76" s="178"/>
      <c r="AH76" s="181"/>
      <c r="AI76" s="173"/>
      <c r="AJ76" s="173"/>
      <c r="AK76" s="173"/>
      <c r="AL76" s="173"/>
      <c r="AM76" s="173"/>
      <c r="AN76" s="173"/>
      <c r="AO76" s="173"/>
      <c r="AP76" s="173"/>
      <c r="AQ76" s="179"/>
      <c r="AR76" s="25"/>
      <c r="AS76" s="25"/>
    </row>
    <row r="77" spans="1:45" ht="15" customHeight="1" x14ac:dyDescent="0.2">
      <c r="A77" s="2"/>
      <c r="B77" s="172">
        <v>2011</v>
      </c>
      <c r="C77" s="104" t="s">
        <v>64</v>
      </c>
      <c r="D77" s="173" t="s">
        <v>80</v>
      </c>
      <c r="E77" s="104"/>
      <c r="F77" s="104">
        <v>30</v>
      </c>
      <c r="G77" s="104">
        <v>12</v>
      </c>
      <c r="H77" s="174">
        <f t="shared" si="14"/>
        <v>0.16666666666666666</v>
      </c>
      <c r="I77" s="174">
        <f t="shared" si="15"/>
        <v>0.91666666666666663</v>
      </c>
      <c r="J77" s="174">
        <f t="shared" si="16"/>
        <v>1.0833333333333333</v>
      </c>
      <c r="K77" s="175">
        <f t="shared" si="17"/>
        <v>3.3333333333333335</v>
      </c>
      <c r="L77" s="39"/>
      <c r="M77" s="176" t="s">
        <v>187</v>
      </c>
      <c r="N77" s="104"/>
      <c r="O77" s="104"/>
      <c r="P77" s="104" t="s">
        <v>168</v>
      </c>
      <c r="Q77" s="174" t="s">
        <v>208</v>
      </c>
      <c r="R77" s="104" t="s">
        <v>232</v>
      </c>
      <c r="S77" s="104" t="s">
        <v>224</v>
      </c>
      <c r="T77" s="174"/>
      <c r="U77" s="187" t="s">
        <v>212</v>
      </c>
      <c r="V77" s="39"/>
      <c r="W77" s="172"/>
      <c r="X77" s="173"/>
      <c r="Y77" s="173"/>
      <c r="Z77" s="173"/>
      <c r="AA77" s="173"/>
      <c r="AB77" s="173"/>
      <c r="AC77" s="173"/>
      <c r="AD77" s="173"/>
      <c r="AE77" s="180"/>
      <c r="AF77" s="203"/>
      <c r="AG77" s="178"/>
      <c r="AH77" s="181"/>
      <c r="AI77" s="173"/>
      <c r="AJ77" s="173"/>
      <c r="AK77" s="173"/>
      <c r="AL77" s="173"/>
      <c r="AM77" s="173"/>
      <c r="AN77" s="173"/>
      <c r="AO77" s="173"/>
      <c r="AP77" s="173"/>
      <c r="AQ77" s="179"/>
      <c r="AR77" s="25"/>
      <c r="AS77" s="25"/>
    </row>
    <row r="78" spans="1:45" ht="15" customHeight="1" x14ac:dyDescent="0.2">
      <c r="A78" s="2"/>
      <c r="B78" s="172">
        <v>2012</v>
      </c>
      <c r="C78" s="104" t="s">
        <v>64</v>
      </c>
      <c r="D78" s="173" t="s">
        <v>80</v>
      </c>
      <c r="E78" s="104"/>
      <c r="F78" s="104">
        <v>31</v>
      </c>
      <c r="G78" s="104">
        <v>12</v>
      </c>
      <c r="H78" s="174">
        <f t="shared" si="14"/>
        <v>0.25</v>
      </c>
      <c r="I78" s="212">
        <f t="shared" si="15"/>
        <v>1.1666666666666667</v>
      </c>
      <c r="J78" s="212">
        <f t="shared" si="16"/>
        <v>1.4166666666666667</v>
      </c>
      <c r="K78" s="175">
        <f t="shared" si="17"/>
        <v>3.4166666666666665</v>
      </c>
      <c r="L78" s="39"/>
      <c r="M78" s="176" t="s">
        <v>189</v>
      </c>
      <c r="N78" s="104"/>
      <c r="O78" s="104"/>
      <c r="P78" s="104" t="s">
        <v>217</v>
      </c>
      <c r="Q78" s="174" t="s">
        <v>223</v>
      </c>
      <c r="R78" s="104" t="s">
        <v>233</v>
      </c>
      <c r="S78" s="104" t="s">
        <v>240</v>
      </c>
      <c r="T78" s="174"/>
      <c r="U78" s="187" t="s">
        <v>247</v>
      </c>
      <c r="V78" s="39"/>
      <c r="W78" s="172"/>
      <c r="X78" s="173"/>
      <c r="Y78" s="173"/>
      <c r="Z78" s="173"/>
      <c r="AA78" s="173"/>
      <c r="AB78" s="173"/>
      <c r="AC78" s="173"/>
      <c r="AD78" s="173"/>
      <c r="AE78" s="180"/>
      <c r="AF78" s="203"/>
      <c r="AG78" s="178"/>
      <c r="AH78" s="181"/>
      <c r="AI78" s="173"/>
      <c r="AJ78" s="173"/>
      <c r="AK78" s="173"/>
      <c r="AL78" s="173"/>
      <c r="AM78" s="173"/>
      <c r="AN78" s="173"/>
      <c r="AO78" s="173"/>
      <c r="AP78" s="173"/>
      <c r="AQ78" s="179"/>
      <c r="AR78" s="25"/>
      <c r="AS78" s="25"/>
    </row>
    <row r="79" spans="1:45" ht="15" customHeight="1" x14ac:dyDescent="0.2">
      <c r="A79" s="2"/>
      <c r="B79" s="172">
        <v>2013</v>
      </c>
      <c r="C79" s="104" t="s">
        <v>64</v>
      </c>
      <c r="D79" s="173" t="s">
        <v>80</v>
      </c>
      <c r="E79" s="104"/>
      <c r="F79" s="104">
        <v>32</v>
      </c>
      <c r="G79" s="104">
        <v>11</v>
      </c>
      <c r="H79" s="174">
        <f t="shared" si="14"/>
        <v>0.36363636363636365</v>
      </c>
      <c r="I79" s="174">
        <f t="shared" si="15"/>
        <v>1</v>
      </c>
      <c r="J79" s="174">
        <f t="shared" si="16"/>
        <v>1.3636363636363635</v>
      </c>
      <c r="K79" s="175">
        <f t="shared" si="17"/>
        <v>3.8181818181818183</v>
      </c>
      <c r="L79" s="39"/>
      <c r="M79" s="176" t="s">
        <v>191</v>
      </c>
      <c r="N79" s="104"/>
      <c r="O79" s="104"/>
      <c r="P79" s="104" t="s">
        <v>218</v>
      </c>
      <c r="Q79" s="174" t="s">
        <v>224</v>
      </c>
      <c r="R79" s="104" t="s">
        <v>220</v>
      </c>
      <c r="S79" s="104" t="s">
        <v>241</v>
      </c>
      <c r="T79" s="174"/>
      <c r="U79" s="187" t="s">
        <v>248</v>
      </c>
      <c r="V79" s="39"/>
      <c r="W79" s="189"/>
      <c r="X79" s="173"/>
      <c r="Y79" s="173"/>
      <c r="Z79" s="173"/>
      <c r="AA79" s="173"/>
      <c r="AB79" s="173"/>
      <c r="AC79" s="173"/>
      <c r="AD79" s="173"/>
      <c r="AE79" s="180"/>
      <c r="AF79" s="203"/>
      <c r="AG79" s="178"/>
      <c r="AH79" s="181"/>
      <c r="AI79" s="173"/>
      <c r="AJ79" s="173"/>
      <c r="AK79" s="173"/>
      <c r="AL79" s="173"/>
      <c r="AM79" s="173"/>
      <c r="AN79" s="173"/>
      <c r="AO79" s="173"/>
      <c r="AP79" s="173"/>
      <c r="AQ79" s="179"/>
      <c r="AR79" s="25"/>
      <c r="AS79" s="25"/>
    </row>
    <row r="80" spans="1:45" ht="15" customHeight="1" x14ac:dyDescent="0.2">
      <c r="A80" s="2"/>
      <c r="B80" s="172">
        <v>2014</v>
      </c>
      <c r="C80" s="104" t="s">
        <v>64</v>
      </c>
      <c r="D80" s="173" t="s">
        <v>80</v>
      </c>
      <c r="E80" s="104"/>
      <c r="F80" s="104">
        <v>33</v>
      </c>
      <c r="G80" s="104">
        <v>10</v>
      </c>
      <c r="H80" s="174">
        <f t="shared" si="14"/>
        <v>0.1</v>
      </c>
      <c r="I80" s="174">
        <f t="shared" si="15"/>
        <v>0.2</v>
      </c>
      <c r="J80" s="174">
        <f t="shared" si="16"/>
        <v>0.3</v>
      </c>
      <c r="K80" s="175">
        <f t="shared" si="17"/>
        <v>2.9</v>
      </c>
      <c r="L80" s="39"/>
      <c r="M80" s="176" t="s">
        <v>193</v>
      </c>
      <c r="N80" s="104"/>
      <c r="O80" s="104"/>
      <c r="P80" s="104" t="s">
        <v>219</v>
      </c>
      <c r="Q80" s="174" t="s">
        <v>225</v>
      </c>
      <c r="R80" s="104" t="s">
        <v>220</v>
      </c>
      <c r="S80" s="104" t="s">
        <v>242</v>
      </c>
      <c r="T80" s="174"/>
      <c r="U80" s="187" t="s">
        <v>167</v>
      </c>
      <c r="V80" s="39"/>
      <c r="W80" s="189"/>
      <c r="X80" s="173"/>
      <c r="Y80" s="173"/>
      <c r="Z80" s="173"/>
      <c r="AA80" s="173"/>
      <c r="AB80" s="173"/>
      <c r="AC80" s="173"/>
      <c r="AD80" s="173"/>
      <c r="AE80" s="180"/>
      <c r="AF80" s="190"/>
      <c r="AG80" s="178"/>
      <c r="AH80" s="181"/>
      <c r="AI80" s="173"/>
      <c r="AJ80" s="173"/>
      <c r="AK80" s="173"/>
      <c r="AL80" s="173"/>
      <c r="AM80" s="173"/>
      <c r="AN80" s="173"/>
      <c r="AO80" s="173"/>
      <c r="AP80" s="173"/>
      <c r="AQ80" s="179"/>
      <c r="AR80" s="25"/>
      <c r="AS80" s="25"/>
    </row>
    <row r="81" spans="1:45" ht="15" customHeight="1" x14ac:dyDescent="0.2">
      <c r="A81" s="2"/>
      <c r="B81" s="172">
        <v>2015</v>
      </c>
      <c r="C81" s="104" t="s">
        <v>64</v>
      </c>
      <c r="D81" s="173" t="s">
        <v>80</v>
      </c>
      <c r="E81" s="104"/>
      <c r="F81" s="104">
        <v>34</v>
      </c>
      <c r="G81" s="104">
        <v>12</v>
      </c>
      <c r="H81" s="174">
        <f t="shared" si="14"/>
        <v>0.41666666666666669</v>
      </c>
      <c r="I81" s="174">
        <f t="shared" si="15"/>
        <v>0.83333333333333337</v>
      </c>
      <c r="J81" s="174">
        <f t="shared" si="16"/>
        <v>1.25</v>
      </c>
      <c r="K81" s="213">
        <f t="shared" si="17"/>
        <v>3.5833333333333335</v>
      </c>
      <c r="L81" s="39"/>
      <c r="M81" s="176" t="s">
        <v>195</v>
      </c>
      <c r="N81" s="104"/>
      <c r="O81" s="104"/>
      <c r="P81" s="104" t="s">
        <v>220</v>
      </c>
      <c r="Q81" s="174" t="s">
        <v>211</v>
      </c>
      <c r="R81" s="104" t="s">
        <v>156</v>
      </c>
      <c r="S81" s="104" t="s">
        <v>243</v>
      </c>
      <c r="T81" s="174"/>
      <c r="U81" s="187" t="s">
        <v>249</v>
      </c>
      <c r="V81" s="39"/>
      <c r="W81" s="208"/>
      <c r="X81" s="173"/>
      <c r="Y81" s="173"/>
      <c r="Z81" s="173"/>
      <c r="AA81" s="173"/>
      <c r="AB81" s="173"/>
      <c r="AC81" s="173"/>
      <c r="AD81" s="173"/>
      <c r="AE81" s="177"/>
      <c r="AF81" s="178"/>
      <c r="AG81" s="178"/>
      <c r="AH81" s="191"/>
      <c r="AI81" s="173"/>
      <c r="AJ81" s="173"/>
      <c r="AK81" s="173"/>
      <c r="AL81" s="173"/>
      <c r="AM81" s="173"/>
      <c r="AN81" s="173"/>
      <c r="AO81" s="173"/>
      <c r="AP81" s="173"/>
      <c r="AQ81" s="179"/>
      <c r="AR81" s="25"/>
      <c r="AS81" s="25"/>
    </row>
    <row r="82" spans="1:45" ht="15" customHeight="1" x14ac:dyDescent="0.2">
      <c r="A82" s="2"/>
      <c r="B82" s="172">
        <v>2016</v>
      </c>
      <c r="C82" s="104" t="s">
        <v>65</v>
      </c>
      <c r="D82" s="173" t="s">
        <v>80</v>
      </c>
      <c r="E82" s="104"/>
      <c r="F82" s="104">
        <v>35</v>
      </c>
      <c r="G82" s="104">
        <v>11</v>
      </c>
      <c r="H82" s="174">
        <f t="shared" si="14"/>
        <v>0.27272727272727271</v>
      </c>
      <c r="I82" s="174">
        <f t="shared" si="15"/>
        <v>0.18181818181818182</v>
      </c>
      <c r="J82" s="174">
        <f t="shared" si="16"/>
        <v>0.45454545454545453</v>
      </c>
      <c r="K82" s="175">
        <f t="shared" si="17"/>
        <v>1.9090909090909092</v>
      </c>
      <c r="L82" s="39"/>
      <c r="M82" s="176" t="s">
        <v>197</v>
      </c>
      <c r="N82" s="104"/>
      <c r="O82" s="104"/>
      <c r="P82" s="104" t="s">
        <v>221</v>
      </c>
      <c r="Q82" s="174" t="s">
        <v>226</v>
      </c>
      <c r="R82" s="104" t="s">
        <v>234</v>
      </c>
      <c r="S82" s="104" t="s">
        <v>219</v>
      </c>
      <c r="T82" s="174"/>
      <c r="U82" s="187" t="s">
        <v>169</v>
      </c>
      <c r="V82" s="39"/>
      <c r="W82" s="208"/>
      <c r="X82" s="173"/>
      <c r="Y82" s="173"/>
      <c r="Z82" s="173"/>
      <c r="AA82" s="173"/>
      <c r="AB82" s="173"/>
      <c r="AC82" s="173"/>
      <c r="AD82" s="173"/>
      <c r="AE82" s="177"/>
      <c r="AF82" s="178"/>
      <c r="AG82" s="178"/>
      <c r="AH82" s="191"/>
      <c r="AI82" s="173"/>
      <c r="AJ82" s="173"/>
      <c r="AK82" s="173"/>
      <c r="AL82" s="173"/>
      <c r="AM82" s="180"/>
      <c r="AN82" s="173"/>
      <c r="AO82" s="173"/>
      <c r="AP82" s="173"/>
      <c r="AQ82" s="179"/>
      <c r="AR82" s="25"/>
      <c r="AS82" s="25"/>
    </row>
    <row r="83" spans="1:45" ht="15" customHeight="1" x14ac:dyDescent="0.2">
      <c r="A83" s="2" t="s">
        <v>209</v>
      </c>
      <c r="B83" s="172">
        <v>2017</v>
      </c>
      <c r="C83" s="104" t="s">
        <v>65</v>
      </c>
      <c r="D83" s="173" t="s">
        <v>80</v>
      </c>
      <c r="E83" s="104"/>
      <c r="F83" s="104">
        <v>36</v>
      </c>
      <c r="G83" s="104">
        <v>11</v>
      </c>
      <c r="H83" s="212">
        <f t="shared" si="14"/>
        <v>0.63636363636363635</v>
      </c>
      <c r="I83" s="174">
        <f t="shared" si="15"/>
        <v>0.36363636363636365</v>
      </c>
      <c r="J83" s="174">
        <f t="shared" si="16"/>
        <v>1</v>
      </c>
      <c r="K83" s="175">
        <f t="shared" si="17"/>
        <v>2.0909090909090908</v>
      </c>
      <c r="L83" s="39"/>
      <c r="M83" s="176" t="s">
        <v>199</v>
      </c>
      <c r="N83" s="104"/>
      <c r="O83" s="104"/>
      <c r="P83" s="104" t="s">
        <v>128</v>
      </c>
      <c r="Q83" s="212" t="s">
        <v>227</v>
      </c>
      <c r="R83" s="104" t="s">
        <v>235</v>
      </c>
      <c r="S83" s="125" t="s">
        <v>244</v>
      </c>
      <c r="T83" s="174"/>
      <c r="U83" s="187" t="s">
        <v>250</v>
      </c>
      <c r="V83" s="39"/>
      <c r="W83" s="208"/>
      <c r="X83" s="177"/>
      <c r="Y83" s="177"/>
      <c r="Z83" s="177"/>
      <c r="AA83" s="177"/>
      <c r="AB83" s="177"/>
      <c r="AC83" s="177"/>
      <c r="AD83" s="177"/>
      <c r="AE83" s="177"/>
      <c r="AF83" s="178"/>
      <c r="AG83" s="178"/>
      <c r="AH83" s="191"/>
      <c r="AI83" s="173"/>
      <c r="AJ83" s="173"/>
      <c r="AK83" s="173"/>
      <c r="AL83" s="173"/>
      <c r="AM83" s="180"/>
      <c r="AN83" s="173"/>
      <c r="AO83" s="173"/>
      <c r="AP83" s="173"/>
      <c r="AQ83" s="179"/>
      <c r="AR83" s="25"/>
      <c r="AS83" s="25"/>
    </row>
    <row r="84" spans="1:45" ht="15" customHeight="1" x14ac:dyDescent="0.2">
      <c r="A84" s="2" t="s">
        <v>205</v>
      </c>
      <c r="B84" s="172">
        <v>2018</v>
      </c>
      <c r="C84" s="104" t="s">
        <v>66</v>
      </c>
      <c r="D84" s="173" t="s">
        <v>80</v>
      </c>
      <c r="E84" s="104"/>
      <c r="F84" s="104">
        <v>37</v>
      </c>
      <c r="G84" s="104">
        <v>8</v>
      </c>
      <c r="H84" s="174">
        <f>PRODUCT((V22+W22)/U22)</f>
        <v>0</v>
      </c>
      <c r="I84" s="174">
        <f>PRODUCT(X22/U22)</f>
        <v>0.5</v>
      </c>
      <c r="J84" s="174">
        <f>PRODUCT(V22+W22+X22)/U22</f>
        <v>0.5</v>
      </c>
      <c r="K84" s="175">
        <f>PRODUCT(Y22/U22)</f>
        <v>3.25</v>
      </c>
      <c r="L84" s="39"/>
      <c r="M84" s="176" t="s">
        <v>201</v>
      </c>
      <c r="N84" s="104"/>
      <c r="O84" s="104"/>
      <c r="P84" s="104" t="s">
        <v>135</v>
      </c>
      <c r="Q84" s="174" t="s">
        <v>228</v>
      </c>
      <c r="R84" s="125" t="s">
        <v>170</v>
      </c>
      <c r="S84" s="104" t="s">
        <v>244</v>
      </c>
      <c r="T84" s="212"/>
      <c r="U84" s="215" t="s">
        <v>251</v>
      </c>
      <c r="V84" s="39"/>
      <c r="W84" s="208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202"/>
      <c r="AI84" s="173"/>
      <c r="AJ84" s="173"/>
      <c r="AK84" s="173"/>
      <c r="AL84" s="173"/>
      <c r="AM84" s="180"/>
      <c r="AN84" s="173"/>
      <c r="AO84" s="173"/>
      <c r="AP84" s="173"/>
      <c r="AQ84" s="179"/>
      <c r="AR84" s="25"/>
      <c r="AS84" s="25"/>
    </row>
    <row r="85" spans="1:45" ht="15" customHeight="1" x14ac:dyDescent="0.2">
      <c r="A85" s="2" t="s">
        <v>210</v>
      </c>
      <c r="B85" s="172">
        <v>2019</v>
      </c>
      <c r="C85" s="104" t="s">
        <v>152</v>
      </c>
      <c r="D85" s="173" t="s">
        <v>130</v>
      </c>
      <c r="E85" s="104"/>
      <c r="F85" s="104">
        <v>38</v>
      </c>
      <c r="G85" s="104"/>
      <c r="H85" s="174"/>
      <c r="I85" s="174"/>
      <c r="J85" s="174"/>
      <c r="K85" s="175"/>
      <c r="L85" s="39"/>
      <c r="M85" s="176" t="s">
        <v>203</v>
      </c>
      <c r="N85" s="104"/>
      <c r="O85" s="104"/>
      <c r="P85" s="174" t="s">
        <v>135</v>
      </c>
      <c r="Q85" s="174" t="s">
        <v>155</v>
      </c>
      <c r="R85" s="104" t="s">
        <v>156</v>
      </c>
      <c r="S85" s="104" t="s">
        <v>169</v>
      </c>
      <c r="T85" s="174"/>
      <c r="U85" s="187" t="s">
        <v>157</v>
      </c>
      <c r="V85" s="39"/>
      <c r="W85" s="208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202"/>
      <c r="AI85" s="173"/>
      <c r="AJ85" s="173"/>
      <c r="AK85" s="173"/>
      <c r="AL85" s="173"/>
      <c r="AM85" s="180"/>
      <c r="AN85" s="173"/>
      <c r="AO85" s="173"/>
      <c r="AP85" s="173"/>
      <c r="AQ85" s="179"/>
      <c r="AR85" s="25"/>
      <c r="AS85" s="25"/>
    </row>
    <row r="86" spans="1:45" ht="15" customHeight="1" x14ac:dyDescent="0.2">
      <c r="A86" s="2"/>
      <c r="B86" s="172">
        <v>2020</v>
      </c>
      <c r="C86" s="104" t="s">
        <v>66</v>
      </c>
      <c r="D86" s="173" t="s">
        <v>80</v>
      </c>
      <c r="E86" s="104"/>
      <c r="F86" s="104">
        <v>39</v>
      </c>
      <c r="G86" s="104"/>
      <c r="H86" s="174">
        <f>PRODUCT((V26+W26)/U26)</f>
        <v>0</v>
      </c>
      <c r="I86" s="174">
        <f>PRODUCT(X26/U26)</f>
        <v>0.66666666666666663</v>
      </c>
      <c r="J86" s="174">
        <f>PRODUCT(V26+W26+X26)/U26</f>
        <v>0.66666666666666663</v>
      </c>
      <c r="K86" s="175">
        <f>PRODUCT(Y26/U26)</f>
        <v>3.3333333333333335</v>
      </c>
      <c r="L86" s="39"/>
      <c r="M86" s="176" t="s">
        <v>364</v>
      </c>
      <c r="N86" s="104"/>
      <c r="O86" s="104"/>
      <c r="P86" s="212" t="s">
        <v>127</v>
      </c>
      <c r="Q86" s="174" t="s">
        <v>155</v>
      </c>
      <c r="R86" s="104" t="s">
        <v>156</v>
      </c>
      <c r="S86" s="104" t="s">
        <v>154</v>
      </c>
      <c r="T86" s="174"/>
      <c r="U86" s="187" t="s">
        <v>157</v>
      </c>
      <c r="V86" s="39"/>
      <c r="W86" s="208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202"/>
      <c r="AI86" s="173"/>
      <c r="AJ86" s="173"/>
      <c r="AK86" s="173"/>
      <c r="AL86" s="173"/>
      <c r="AM86" s="180"/>
      <c r="AN86" s="173"/>
      <c r="AO86" s="173"/>
      <c r="AP86" s="173"/>
      <c r="AQ86" s="179"/>
      <c r="AR86" s="25"/>
      <c r="AS86" s="25"/>
    </row>
    <row r="87" spans="1:45" s="10" customFormat="1" ht="15" customHeight="1" x14ac:dyDescent="0.25">
      <c r="A87" s="24"/>
      <c r="B87" s="182"/>
      <c r="C87" s="183"/>
      <c r="D87" s="183"/>
      <c r="E87" s="183"/>
      <c r="F87" s="183"/>
      <c r="G87" s="183"/>
      <c r="H87" s="184"/>
      <c r="I87" s="184"/>
      <c r="J87" s="184"/>
      <c r="K87" s="185"/>
      <c r="L87" s="39"/>
      <c r="M87" s="182"/>
      <c r="N87" s="183"/>
      <c r="O87" s="183"/>
      <c r="P87" s="183"/>
      <c r="Q87" s="183"/>
      <c r="R87" s="183"/>
      <c r="S87" s="183"/>
      <c r="T87" s="183"/>
      <c r="U87" s="185"/>
      <c r="V87" s="39"/>
      <c r="W87" s="182"/>
      <c r="X87" s="183"/>
      <c r="Y87" s="183"/>
      <c r="Z87" s="183"/>
      <c r="AA87" s="183"/>
      <c r="AB87" s="183"/>
      <c r="AC87" s="183"/>
      <c r="AD87" s="183"/>
      <c r="AE87" s="183"/>
      <c r="AF87" s="183"/>
      <c r="AG87" s="183"/>
      <c r="AH87" s="186"/>
      <c r="AI87" s="183"/>
      <c r="AJ87" s="183"/>
      <c r="AK87" s="183"/>
      <c r="AL87" s="183"/>
      <c r="AM87" s="183"/>
      <c r="AN87" s="183"/>
      <c r="AO87" s="183"/>
      <c r="AP87" s="183"/>
      <c r="AQ87" s="186"/>
      <c r="AR87" s="36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25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</sheetData>
  <sortState ref="B24:AJ25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7" t="s">
        <v>81</v>
      </c>
      <c r="C1" s="12"/>
      <c r="D1" s="13"/>
      <c r="E1" s="138" t="s">
        <v>82</v>
      </c>
      <c r="F1" s="138"/>
      <c r="G1" s="68"/>
      <c r="H1" s="68"/>
      <c r="I1" s="8"/>
      <c r="J1" s="6"/>
      <c r="K1" s="10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38"/>
      <c r="AB1" s="138"/>
      <c r="AC1" s="68"/>
      <c r="AD1" s="68"/>
      <c r="AE1" s="8"/>
      <c r="AF1" s="6"/>
      <c r="AG1" s="10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9" t="s">
        <v>63</v>
      </c>
      <c r="C2" s="65"/>
      <c r="D2" s="116"/>
      <c r="E2" s="14" t="s">
        <v>12</v>
      </c>
      <c r="F2" s="15"/>
      <c r="G2" s="15"/>
      <c r="H2" s="15"/>
      <c r="I2" s="21"/>
      <c r="J2" s="16"/>
      <c r="K2" s="98"/>
      <c r="L2" s="23" t="s">
        <v>136</v>
      </c>
      <c r="M2" s="15"/>
      <c r="N2" s="15"/>
      <c r="O2" s="22"/>
      <c r="P2" s="20"/>
      <c r="Q2" s="23" t="s">
        <v>137</v>
      </c>
      <c r="R2" s="15"/>
      <c r="S2" s="15"/>
      <c r="T2" s="15"/>
      <c r="U2" s="21"/>
      <c r="V2" s="22"/>
      <c r="W2" s="20"/>
      <c r="X2" s="139" t="s">
        <v>138</v>
      </c>
      <c r="Y2" s="140"/>
      <c r="Z2" s="141"/>
      <c r="AA2" s="14" t="s">
        <v>12</v>
      </c>
      <c r="AB2" s="15"/>
      <c r="AC2" s="15"/>
      <c r="AD2" s="15"/>
      <c r="AE2" s="21"/>
      <c r="AF2" s="16"/>
      <c r="AG2" s="98"/>
      <c r="AH2" s="23" t="s">
        <v>139</v>
      </c>
      <c r="AI2" s="15"/>
      <c r="AJ2" s="15"/>
      <c r="AK2" s="22"/>
      <c r="AL2" s="20"/>
      <c r="AM2" s="23" t="s">
        <v>137</v>
      </c>
      <c r="AN2" s="15"/>
      <c r="AO2" s="15"/>
      <c r="AP2" s="15"/>
      <c r="AQ2" s="21"/>
      <c r="AR2" s="22"/>
      <c r="AS2" s="142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42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4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42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42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2001</v>
      </c>
      <c r="C4" s="30" t="s">
        <v>83</v>
      </c>
      <c r="D4" s="27" t="s">
        <v>84</v>
      </c>
      <c r="E4" s="26">
        <v>18</v>
      </c>
      <c r="F4" s="26">
        <v>0</v>
      </c>
      <c r="G4" s="26">
        <v>6</v>
      </c>
      <c r="H4" s="28">
        <v>15</v>
      </c>
      <c r="I4" s="26">
        <v>52</v>
      </c>
      <c r="J4" s="29">
        <v>0.47272727272727272</v>
      </c>
      <c r="K4" s="31">
        <v>110</v>
      </c>
      <c r="L4" s="77"/>
      <c r="M4" s="19"/>
      <c r="N4" s="19"/>
      <c r="O4" s="19"/>
      <c r="P4" s="25"/>
      <c r="Q4" s="26"/>
      <c r="R4" s="26"/>
      <c r="S4" s="28"/>
      <c r="T4" s="26"/>
      <c r="U4" s="26"/>
      <c r="V4" s="143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44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2002</v>
      </c>
      <c r="C5" s="30" t="s">
        <v>75</v>
      </c>
      <c r="D5" s="27" t="s">
        <v>84</v>
      </c>
      <c r="E5" s="26">
        <v>22</v>
      </c>
      <c r="F5" s="26">
        <v>2</v>
      </c>
      <c r="G5" s="26">
        <v>5</v>
      </c>
      <c r="H5" s="28">
        <v>37</v>
      </c>
      <c r="I5" s="26">
        <v>112</v>
      </c>
      <c r="J5" s="29">
        <v>0.64367816091954022</v>
      </c>
      <c r="K5" s="31">
        <v>174</v>
      </c>
      <c r="L5" s="77"/>
      <c r="M5" s="19" t="s">
        <v>147</v>
      </c>
      <c r="N5" s="19"/>
      <c r="O5" s="19"/>
      <c r="P5" s="25"/>
      <c r="Q5" s="26"/>
      <c r="R5" s="26"/>
      <c r="S5" s="28"/>
      <c r="T5" s="26"/>
      <c r="U5" s="26"/>
      <c r="V5" s="143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44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2003</v>
      </c>
      <c r="C6" s="30" t="s">
        <v>64</v>
      </c>
      <c r="D6" s="27" t="s">
        <v>80</v>
      </c>
      <c r="E6" s="26">
        <v>22</v>
      </c>
      <c r="F6" s="26">
        <v>1</v>
      </c>
      <c r="G6" s="26">
        <v>15</v>
      </c>
      <c r="H6" s="28">
        <v>40</v>
      </c>
      <c r="I6" s="26">
        <v>98</v>
      </c>
      <c r="J6" s="29">
        <v>0.65771812080536918</v>
      </c>
      <c r="K6" s="31">
        <v>149</v>
      </c>
      <c r="L6" s="77"/>
      <c r="M6" s="19" t="s">
        <v>145</v>
      </c>
      <c r="N6" s="19" t="s">
        <v>147</v>
      </c>
      <c r="O6" s="19"/>
      <c r="P6" s="25"/>
      <c r="Q6" s="26"/>
      <c r="R6" s="26"/>
      <c r="S6" s="28"/>
      <c r="T6" s="26"/>
      <c r="U6" s="26"/>
      <c r="V6" s="143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44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77"/>
      <c r="M7" s="19"/>
      <c r="N7" s="19"/>
      <c r="O7" s="19"/>
      <c r="P7" s="25"/>
      <c r="Q7" s="26"/>
      <c r="R7" s="26"/>
      <c r="S7" s="28"/>
      <c r="T7" s="26"/>
      <c r="U7" s="26"/>
      <c r="V7" s="143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44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30"/>
      <c r="D8" s="27"/>
      <c r="E8" s="26"/>
      <c r="F8" s="26"/>
      <c r="G8" s="26"/>
      <c r="H8" s="28"/>
      <c r="I8" s="26"/>
      <c r="J8" s="29"/>
      <c r="K8" s="31"/>
      <c r="L8" s="77"/>
      <c r="M8" s="19"/>
      <c r="N8" s="19"/>
      <c r="O8" s="19"/>
      <c r="P8" s="25"/>
      <c r="Q8" s="26"/>
      <c r="R8" s="26"/>
      <c r="S8" s="28"/>
      <c r="T8" s="26"/>
      <c r="U8" s="26"/>
      <c r="V8" s="143"/>
      <c r="W8" s="31"/>
      <c r="X8" s="26">
        <v>2018</v>
      </c>
      <c r="Y8" s="26" t="s">
        <v>145</v>
      </c>
      <c r="Z8" s="27" t="s">
        <v>146</v>
      </c>
      <c r="AA8" s="26">
        <v>7</v>
      </c>
      <c r="AB8" s="26">
        <v>4</v>
      </c>
      <c r="AC8" s="26">
        <v>18</v>
      </c>
      <c r="AD8" s="26">
        <v>26</v>
      </c>
      <c r="AE8" s="26">
        <v>84</v>
      </c>
      <c r="AF8" s="33">
        <v>0.88419999999999999</v>
      </c>
      <c r="AG8" s="160">
        <f>PRODUCT(AE8/AF8)</f>
        <v>95.001130965844837</v>
      </c>
      <c r="AH8" s="19"/>
      <c r="AI8" s="19"/>
      <c r="AJ8" s="19"/>
      <c r="AK8" s="19"/>
      <c r="AL8" s="25"/>
      <c r="AM8" s="27"/>
      <c r="AN8" s="27"/>
      <c r="AO8" s="27"/>
      <c r="AP8" s="26"/>
      <c r="AQ8" s="26"/>
      <c r="AR8" s="144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/>
      <c r="C9" s="30"/>
      <c r="D9" s="27"/>
      <c r="E9" s="26"/>
      <c r="F9" s="26"/>
      <c r="G9" s="26"/>
      <c r="H9" s="28"/>
      <c r="I9" s="26"/>
      <c r="J9" s="29"/>
      <c r="K9" s="31"/>
      <c r="L9" s="77"/>
      <c r="M9" s="19"/>
      <c r="N9" s="19"/>
      <c r="O9" s="19"/>
      <c r="P9" s="25"/>
      <c r="Q9" s="26"/>
      <c r="R9" s="26"/>
      <c r="S9" s="28"/>
      <c r="T9" s="26"/>
      <c r="U9" s="26"/>
      <c r="V9" s="143"/>
      <c r="W9" s="31"/>
      <c r="X9" s="26">
        <v>2019</v>
      </c>
      <c r="Y9" s="26" t="s">
        <v>57</v>
      </c>
      <c r="Z9" s="27" t="s">
        <v>146</v>
      </c>
      <c r="AA9" s="26">
        <v>8</v>
      </c>
      <c r="AB9" s="26">
        <v>3</v>
      </c>
      <c r="AC9" s="26">
        <v>18</v>
      </c>
      <c r="AD9" s="26">
        <v>20</v>
      </c>
      <c r="AE9" s="26">
        <v>88</v>
      </c>
      <c r="AF9" s="33">
        <v>0.78569999999999995</v>
      </c>
      <c r="AG9" s="31">
        <v>112</v>
      </c>
      <c r="AH9" s="77"/>
      <c r="AI9" s="19"/>
      <c r="AJ9" s="19"/>
      <c r="AK9" s="19" t="s">
        <v>68</v>
      </c>
      <c r="AL9" s="25"/>
      <c r="AM9" s="26"/>
      <c r="AN9" s="26"/>
      <c r="AO9" s="27"/>
      <c r="AP9" s="26"/>
      <c r="AQ9" s="26"/>
      <c r="AR9" s="144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/>
      <c r="C10" s="30"/>
      <c r="D10" s="27"/>
      <c r="E10" s="26"/>
      <c r="F10" s="26"/>
      <c r="G10" s="26"/>
      <c r="H10" s="28"/>
      <c r="I10" s="26"/>
      <c r="J10" s="29"/>
      <c r="K10" s="31"/>
      <c r="L10" s="77"/>
      <c r="M10" s="19"/>
      <c r="N10" s="19"/>
      <c r="O10" s="19"/>
      <c r="P10" s="25"/>
      <c r="Q10" s="26"/>
      <c r="R10" s="26"/>
      <c r="S10" s="28"/>
      <c r="T10" s="26"/>
      <c r="U10" s="26"/>
      <c r="V10" s="143"/>
      <c r="W10" s="31"/>
      <c r="X10" s="26">
        <v>2020</v>
      </c>
      <c r="Y10" s="26" t="s">
        <v>65</v>
      </c>
      <c r="Z10" s="27" t="s">
        <v>146</v>
      </c>
      <c r="AA10" s="26">
        <v>8</v>
      </c>
      <c r="AB10" s="26">
        <v>5</v>
      </c>
      <c r="AC10" s="26">
        <v>19</v>
      </c>
      <c r="AD10" s="26">
        <v>21</v>
      </c>
      <c r="AE10" s="26">
        <v>69</v>
      </c>
      <c r="AF10" s="29">
        <v>0.80230000000000001</v>
      </c>
      <c r="AG10" s="31">
        <v>86</v>
      </c>
      <c r="AH10" s="227" t="s">
        <v>65</v>
      </c>
      <c r="AI10" s="26" t="s">
        <v>64</v>
      </c>
      <c r="AJ10" s="227" t="s">
        <v>65</v>
      </c>
      <c r="AK10" s="227" t="s">
        <v>65</v>
      </c>
      <c r="AL10" s="40"/>
      <c r="AM10" s="26">
        <v>4</v>
      </c>
      <c r="AN10" s="26">
        <v>0</v>
      </c>
      <c r="AO10" s="28">
        <v>2</v>
      </c>
      <c r="AP10" s="26">
        <v>3</v>
      </c>
      <c r="AQ10" s="26">
        <v>27</v>
      </c>
      <c r="AR10" s="144">
        <v>0.79410000000000003</v>
      </c>
      <c r="AS10" s="31">
        <v>34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71" t="s">
        <v>140</v>
      </c>
      <c r="C11" s="75"/>
      <c r="D11" s="74"/>
      <c r="E11" s="73">
        <f>SUM(E4:E10)</f>
        <v>62</v>
      </c>
      <c r="F11" s="73">
        <f>SUM(F4:F10)</f>
        <v>3</v>
      </c>
      <c r="G11" s="73">
        <f>SUM(G4:G10)</f>
        <v>26</v>
      </c>
      <c r="H11" s="73">
        <f>SUM(H4:H10)</f>
        <v>92</v>
      </c>
      <c r="I11" s="73">
        <f>SUM(I4:I10)</f>
        <v>262</v>
      </c>
      <c r="J11" s="145">
        <f>PRODUCT(I11/K11)</f>
        <v>0.605080831408776</v>
      </c>
      <c r="K11" s="98">
        <f>SUM(K4:K10)</f>
        <v>433</v>
      </c>
      <c r="L11" s="23"/>
      <c r="M11" s="21"/>
      <c r="N11" s="84"/>
      <c r="O11" s="85"/>
      <c r="P11" s="25"/>
      <c r="Q11" s="73">
        <f>SUM(Q4:Q10)</f>
        <v>0</v>
      </c>
      <c r="R11" s="73">
        <f>SUM(R4:R10)</f>
        <v>0</v>
      </c>
      <c r="S11" s="73">
        <f>SUM(S4:S10)</f>
        <v>0</v>
      </c>
      <c r="T11" s="73">
        <f>SUM(T4:T10)</f>
        <v>0</v>
      </c>
      <c r="U11" s="73">
        <f>SUM(U4:U10)</f>
        <v>0</v>
      </c>
      <c r="V11" s="34">
        <v>0</v>
      </c>
      <c r="W11" s="98">
        <f>SUM(W4:W10)</f>
        <v>0</v>
      </c>
      <c r="X11" s="17" t="s">
        <v>140</v>
      </c>
      <c r="Y11" s="18"/>
      <c r="Z11" s="16"/>
      <c r="AA11" s="73">
        <f>SUM(AA4:AA10)</f>
        <v>23</v>
      </c>
      <c r="AB11" s="73">
        <f>SUM(AB4:AB10)</f>
        <v>12</v>
      </c>
      <c r="AC11" s="73">
        <f>SUM(AC4:AC10)</f>
        <v>55</v>
      </c>
      <c r="AD11" s="73">
        <f>SUM(AD4:AD10)</f>
        <v>67</v>
      </c>
      <c r="AE11" s="73">
        <f>SUM(AE4:AE10)</f>
        <v>241</v>
      </c>
      <c r="AF11" s="145">
        <f>PRODUCT(AE11/AG11)</f>
        <v>0.82252242237281126</v>
      </c>
      <c r="AG11" s="98">
        <f>SUM(AG4:AG10)</f>
        <v>293.00113096584482</v>
      </c>
      <c r="AH11" s="23"/>
      <c r="AI11" s="21"/>
      <c r="AJ11" s="84"/>
      <c r="AK11" s="85"/>
      <c r="AL11" s="25"/>
      <c r="AM11" s="73">
        <f>SUM(AM4:AM10)</f>
        <v>4</v>
      </c>
      <c r="AN11" s="73">
        <f>SUM(AN4:AN10)</f>
        <v>0</v>
      </c>
      <c r="AO11" s="73">
        <f>SUM(AO4:AO10)</f>
        <v>2</v>
      </c>
      <c r="AP11" s="73">
        <f>SUM(AP4:AP10)</f>
        <v>3</v>
      </c>
      <c r="AQ11" s="73">
        <f>SUM(AQ4:AQ10)</f>
        <v>27</v>
      </c>
      <c r="AR11" s="145">
        <f>PRODUCT(AQ11/AS11)</f>
        <v>0.79411764705882348</v>
      </c>
      <c r="AS11" s="142">
        <f>SUM(AS4:AS10)</f>
        <v>34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31"/>
      <c r="L12" s="25"/>
      <c r="M12" s="25"/>
      <c r="N12" s="25"/>
      <c r="O12" s="25"/>
      <c r="P12" s="36"/>
      <c r="Q12" s="36"/>
      <c r="R12" s="39"/>
      <c r="S12" s="36"/>
      <c r="T12" s="36"/>
      <c r="U12" s="25"/>
      <c r="V12" s="25"/>
      <c r="W12" s="31"/>
      <c r="X12" s="36"/>
      <c r="Y12" s="36"/>
      <c r="Z12" s="36"/>
      <c r="AA12" s="36"/>
      <c r="AB12" s="36"/>
      <c r="AC12" s="36"/>
      <c r="AD12" s="36"/>
      <c r="AE12" s="36"/>
      <c r="AF12" s="37"/>
      <c r="AG12" s="31"/>
      <c r="AH12" s="25"/>
      <c r="AI12" s="25"/>
      <c r="AJ12" s="25"/>
      <c r="AK12" s="25"/>
      <c r="AL12" s="36"/>
      <c r="AM12" s="36"/>
      <c r="AN12" s="39"/>
      <c r="AO12" s="36"/>
      <c r="AP12" s="36"/>
      <c r="AQ12" s="25"/>
      <c r="AR12" s="25"/>
      <c r="AS12" s="31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46" t="s">
        <v>141</v>
      </c>
      <c r="C13" s="147"/>
      <c r="D13" s="148"/>
      <c r="E13" s="16" t="s">
        <v>3</v>
      </c>
      <c r="F13" s="19" t="s">
        <v>8</v>
      </c>
      <c r="G13" s="16" t="s">
        <v>5</v>
      </c>
      <c r="H13" s="19" t="s">
        <v>6</v>
      </c>
      <c r="I13" s="19" t="s">
        <v>16</v>
      </c>
      <c r="J13" s="19" t="s">
        <v>21</v>
      </c>
      <c r="K13" s="25"/>
      <c r="L13" s="19" t="s">
        <v>26</v>
      </c>
      <c r="M13" s="19" t="s">
        <v>27</v>
      </c>
      <c r="N13" s="19" t="s">
        <v>142</v>
      </c>
      <c r="O13" s="19" t="s">
        <v>143</v>
      </c>
      <c r="Q13" s="39"/>
      <c r="R13" s="39" t="s">
        <v>70</v>
      </c>
      <c r="S13" s="39"/>
      <c r="T13" s="36" t="s">
        <v>91</v>
      </c>
      <c r="U13" s="25"/>
      <c r="V13" s="31"/>
      <c r="W13" s="31"/>
      <c r="X13" s="129"/>
      <c r="Y13" s="129"/>
      <c r="Z13" s="129"/>
      <c r="AA13" s="129"/>
      <c r="AB13" s="129"/>
      <c r="AC13" s="39"/>
      <c r="AD13" s="39"/>
      <c r="AE13" s="39"/>
      <c r="AF13" s="36"/>
      <c r="AG13" s="36"/>
      <c r="AH13" s="36"/>
      <c r="AI13" s="36"/>
      <c r="AJ13" s="36"/>
      <c r="AK13" s="36"/>
      <c r="AM13" s="31"/>
      <c r="AN13" s="129"/>
      <c r="AO13" s="129"/>
      <c r="AP13" s="129"/>
      <c r="AQ13" s="129"/>
      <c r="AR13" s="129"/>
      <c r="AS13" s="12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2" t="s">
        <v>11</v>
      </c>
      <c r="C14" s="13"/>
      <c r="D14" s="44"/>
      <c r="E14" s="149">
        <v>563</v>
      </c>
      <c r="F14" s="149">
        <v>24</v>
      </c>
      <c r="G14" s="149">
        <v>151</v>
      </c>
      <c r="H14" s="149">
        <v>405</v>
      </c>
      <c r="I14" s="149">
        <v>1810</v>
      </c>
      <c r="J14" s="150">
        <v>0.55100000000000005</v>
      </c>
      <c r="K14" s="36">
        <f>PRODUCT(I14/J14)</f>
        <v>3284.9364791288563</v>
      </c>
      <c r="L14" s="151">
        <f>PRODUCT((F14+G14)/E14)</f>
        <v>0.31083481349911191</v>
      </c>
      <c r="M14" s="151">
        <f>PRODUCT(H14/E14)</f>
        <v>0.71936056838365892</v>
      </c>
      <c r="N14" s="151">
        <f>PRODUCT((F14+G14+H14)/E14)</f>
        <v>1.0301953818827709</v>
      </c>
      <c r="O14" s="151">
        <f>PRODUCT(I14/E14)</f>
        <v>3.2149200710479575</v>
      </c>
      <c r="Q14" s="39"/>
      <c r="R14" s="39"/>
      <c r="S14" s="39"/>
      <c r="T14" s="36" t="s">
        <v>92</v>
      </c>
      <c r="U14" s="36"/>
      <c r="V14" s="36"/>
      <c r="W14" s="36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9"/>
      <c r="AO14" s="39"/>
      <c r="AP14" s="39"/>
      <c r="AQ14" s="39"/>
      <c r="AR14" s="39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52" t="s">
        <v>63</v>
      </c>
      <c r="C15" s="153"/>
      <c r="D15" s="154"/>
      <c r="E15" s="149">
        <f>PRODUCT(E11+Q11)</f>
        <v>62</v>
      </c>
      <c r="F15" s="149">
        <f>PRODUCT(F11+R11)</f>
        <v>3</v>
      </c>
      <c r="G15" s="149">
        <f>PRODUCT(G11+S11)</f>
        <v>26</v>
      </c>
      <c r="H15" s="149">
        <f>PRODUCT(H11+T11)</f>
        <v>92</v>
      </c>
      <c r="I15" s="149">
        <f>PRODUCT(I11+U11)</f>
        <v>262</v>
      </c>
      <c r="J15" s="150">
        <f>PRODUCT(I15/K15)</f>
        <v>0.605080831408776</v>
      </c>
      <c r="K15" s="36">
        <f>PRODUCT(K11+W11)</f>
        <v>433</v>
      </c>
      <c r="L15" s="151">
        <f>PRODUCT((F15+G15)/E15)</f>
        <v>0.46774193548387094</v>
      </c>
      <c r="M15" s="151">
        <f>PRODUCT(H15/E15)</f>
        <v>1.4838709677419355</v>
      </c>
      <c r="N15" s="151">
        <f>PRODUCT((F15+G15+H15)/E15)</f>
        <v>1.9516129032258065</v>
      </c>
      <c r="O15" s="151">
        <f>PRODUCT(I15/E15)</f>
        <v>4.225806451612903</v>
      </c>
      <c r="Q15" s="39"/>
      <c r="R15" s="39"/>
      <c r="S15" s="39"/>
      <c r="T15" s="36" t="s">
        <v>93</v>
      </c>
      <c r="U15" s="36"/>
      <c r="V15" s="36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55" t="s">
        <v>138</v>
      </c>
      <c r="C16" s="156"/>
      <c r="D16" s="157"/>
      <c r="E16" s="149">
        <f>PRODUCT(AA11+AM11)</f>
        <v>27</v>
      </c>
      <c r="F16" s="149">
        <f>PRODUCT(AB11+AN11)</f>
        <v>12</v>
      </c>
      <c r="G16" s="149">
        <f>PRODUCT(AC11+AO11)</f>
        <v>57</v>
      </c>
      <c r="H16" s="149">
        <f>PRODUCT(AD11+AP11)</f>
        <v>70</v>
      </c>
      <c r="I16" s="149">
        <f>PRODUCT(AE11+AQ11)</f>
        <v>268</v>
      </c>
      <c r="J16" s="150">
        <f>PRODUCT(I16/K16)</f>
        <v>0.81956903087283983</v>
      </c>
      <c r="K16" s="25">
        <f>PRODUCT(AG11+AS11)</f>
        <v>327.00113096584482</v>
      </c>
      <c r="L16" s="151">
        <f>PRODUCT((F16+G16)/E16)</f>
        <v>2.5555555555555554</v>
      </c>
      <c r="M16" s="151">
        <f>PRODUCT(H16/E16)</f>
        <v>2.5925925925925926</v>
      </c>
      <c r="N16" s="151">
        <f>PRODUCT((F16+G16+H16)/E16)</f>
        <v>5.1481481481481479</v>
      </c>
      <c r="O16" s="151">
        <f>PRODUCT(I16/E16)</f>
        <v>9.9259259259259256</v>
      </c>
      <c r="Q16" s="39"/>
      <c r="R16" s="39"/>
      <c r="S16" s="36"/>
      <c r="T16" s="36" t="s">
        <v>94</v>
      </c>
      <c r="U16" s="25"/>
      <c r="V16" s="25"/>
      <c r="W16" s="36"/>
      <c r="X16" s="36"/>
      <c r="Y16" s="36"/>
      <c r="Z16" s="36"/>
      <c r="AA16" s="36"/>
      <c r="AB16" s="36"/>
      <c r="AC16" s="39"/>
      <c r="AD16" s="39"/>
      <c r="AE16" s="39"/>
      <c r="AF16" s="39"/>
      <c r="AG16" s="39"/>
      <c r="AH16" s="39"/>
      <c r="AI16" s="39"/>
      <c r="AJ16" s="39"/>
      <c r="AK16" s="36"/>
      <c r="AL16" s="25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58" t="s">
        <v>140</v>
      </c>
      <c r="C17" s="79"/>
      <c r="D17" s="159"/>
      <c r="E17" s="149">
        <f>SUM(E14:E16)</f>
        <v>652</v>
      </c>
      <c r="F17" s="149">
        <f t="shared" ref="F17:I17" si="0">SUM(F14:F16)</f>
        <v>39</v>
      </c>
      <c r="G17" s="149">
        <f t="shared" si="0"/>
        <v>234</v>
      </c>
      <c r="H17" s="149">
        <f t="shared" si="0"/>
        <v>567</v>
      </c>
      <c r="I17" s="149">
        <f t="shared" si="0"/>
        <v>2340</v>
      </c>
      <c r="J17" s="150">
        <f>PRODUCT(I17/K17)</f>
        <v>0.57850088816208345</v>
      </c>
      <c r="K17" s="36">
        <f>SUM(K14:K16)</f>
        <v>4044.9376100947011</v>
      </c>
      <c r="L17" s="151">
        <f>PRODUCT((F17+G17)/E17)</f>
        <v>0.41871165644171782</v>
      </c>
      <c r="M17" s="151">
        <f>PRODUCT(H17/E17)</f>
        <v>0.86963190184049077</v>
      </c>
      <c r="N17" s="151">
        <f>PRODUCT((F17+G17+H17)/E17)</f>
        <v>1.2883435582822085</v>
      </c>
      <c r="O17" s="151">
        <f>PRODUCT(I17/E17)</f>
        <v>3.5889570552147241</v>
      </c>
      <c r="Q17" s="25"/>
      <c r="R17" s="25"/>
      <c r="S17" s="25"/>
      <c r="T17" s="36" t="s">
        <v>144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5"/>
      <c r="F18" s="25"/>
      <c r="G18" s="25"/>
      <c r="H18" s="25"/>
      <c r="I18" s="25"/>
      <c r="J18" s="36"/>
      <c r="K18" s="36"/>
      <c r="L18" s="25"/>
      <c r="M18" s="25"/>
      <c r="N18" s="25"/>
      <c r="O18" s="25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25"/>
      <c r="AL182" s="25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</sheetData>
  <sortState ref="X9:AN10">
    <sortCondition ref="X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28515625" style="60" customWidth="1"/>
    <col min="3" max="3" width="24.140625" style="61" customWidth="1"/>
    <col min="4" max="4" width="10.5703125" style="80" customWidth="1"/>
    <col min="5" max="5" width="8.85546875" style="80" customWidth="1"/>
    <col min="6" max="6" width="0.7109375" style="31" customWidth="1"/>
    <col min="7" max="16" width="5.28515625" style="61" customWidth="1"/>
    <col min="17" max="21" width="6.7109375" style="61" customWidth="1"/>
    <col min="22" max="22" width="10.85546875" style="61" customWidth="1"/>
    <col min="23" max="23" width="21.85546875" style="80" customWidth="1"/>
    <col min="24" max="24" width="9.7109375" style="61" customWidth="1"/>
    <col min="25" max="30" width="9.140625" style="3"/>
  </cols>
  <sheetData>
    <row r="1" spans="1:30" ht="18.75" x14ac:dyDescent="0.3">
      <c r="A1" s="9"/>
      <c r="B1" s="82" t="s">
        <v>47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95</v>
      </c>
      <c r="C2" s="95" t="s">
        <v>82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71</v>
      </c>
      <c r="C3" s="23" t="s">
        <v>34</v>
      </c>
      <c r="D3" s="71" t="s">
        <v>35</v>
      </c>
      <c r="E3" s="72" t="s">
        <v>1</v>
      </c>
      <c r="F3" s="25"/>
      <c r="G3" s="73" t="s">
        <v>36</v>
      </c>
      <c r="H3" s="74" t="s">
        <v>37</v>
      </c>
      <c r="I3" s="74" t="s">
        <v>31</v>
      </c>
      <c r="J3" s="18" t="s">
        <v>38</v>
      </c>
      <c r="K3" s="75" t="s">
        <v>39</v>
      </c>
      <c r="L3" s="75" t="s">
        <v>40</v>
      </c>
      <c r="M3" s="73" t="s">
        <v>41</v>
      </c>
      <c r="N3" s="73" t="s">
        <v>30</v>
      </c>
      <c r="O3" s="74" t="s">
        <v>42</v>
      </c>
      <c r="P3" s="73" t="s">
        <v>37</v>
      </c>
      <c r="Q3" s="73" t="s">
        <v>16</v>
      </c>
      <c r="R3" s="73">
        <v>1</v>
      </c>
      <c r="S3" s="73">
        <v>2</v>
      </c>
      <c r="T3" s="73">
        <v>3</v>
      </c>
      <c r="U3" s="73" t="s">
        <v>43</v>
      </c>
      <c r="V3" s="18" t="s">
        <v>21</v>
      </c>
      <c r="W3" s="17" t="s">
        <v>44</v>
      </c>
      <c r="X3" s="17" t="s">
        <v>45</v>
      </c>
      <c r="Y3" s="67"/>
      <c r="Z3" s="67"/>
      <c r="AA3" s="67"/>
      <c r="AB3" s="67"/>
      <c r="AC3" s="67"/>
      <c r="AD3" s="67"/>
    </row>
    <row r="4" spans="1:30" x14ac:dyDescent="0.25">
      <c r="A4" s="24"/>
      <c r="B4" s="118" t="s">
        <v>76</v>
      </c>
      <c r="C4" s="119" t="s">
        <v>77</v>
      </c>
      <c r="D4" s="92" t="s">
        <v>62</v>
      </c>
      <c r="E4" s="120" t="s">
        <v>80</v>
      </c>
      <c r="F4" s="25"/>
      <c r="G4" s="76">
        <v>1</v>
      </c>
      <c r="H4" s="121"/>
      <c r="I4" s="121"/>
      <c r="J4" s="96" t="s">
        <v>96</v>
      </c>
      <c r="K4" s="96">
        <v>9</v>
      </c>
      <c r="L4" s="96"/>
      <c r="M4" s="96">
        <v>1</v>
      </c>
      <c r="N4" s="96"/>
      <c r="O4" s="76"/>
      <c r="P4" s="121"/>
      <c r="Q4" s="97" t="s">
        <v>98</v>
      </c>
      <c r="R4" s="136" t="s">
        <v>99</v>
      </c>
      <c r="S4" s="136" t="s">
        <v>72</v>
      </c>
      <c r="T4" s="136" t="s">
        <v>73</v>
      </c>
      <c r="U4" s="136"/>
      <c r="V4" s="122">
        <v>0.4</v>
      </c>
      <c r="W4" s="119" t="s">
        <v>78</v>
      </c>
      <c r="X4" s="97" t="s">
        <v>79</v>
      </c>
      <c r="Y4" s="67"/>
      <c r="Z4" s="67"/>
      <c r="AA4" s="67"/>
      <c r="AB4" s="67"/>
      <c r="AC4" s="67"/>
      <c r="AD4" s="67"/>
    </row>
    <row r="5" spans="1:30" x14ac:dyDescent="0.25">
      <c r="A5" s="24"/>
      <c r="B5" s="109" t="s">
        <v>46</v>
      </c>
      <c r="C5" s="123" t="s">
        <v>97</v>
      </c>
      <c r="D5" s="110"/>
      <c r="E5" s="63"/>
      <c r="F5" s="64"/>
      <c r="G5" s="124"/>
      <c r="H5" s="125"/>
      <c r="I5" s="126"/>
      <c r="J5" s="125"/>
      <c r="K5" s="125"/>
      <c r="L5" s="125"/>
      <c r="M5" s="125"/>
      <c r="N5" s="125"/>
      <c r="O5" s="123"/>
      <c r="P5" s="125"/>
      <c r="Q5" s="125"/>
      <c r="R5" s="125"/>
      <c r="S5" s="125"/>
      <c r="T5" s="125"/>
      <c r="U5" s="125"/>
      <c r="V5" s="81"/>
      <c r="W5" s="125"/>
      <c r="X5" s="94"/>
      <c r="Y5" s="67"/>
      <c r="Z5" s="67"/>
      <c r="AA5" s="67"/>
      <c r="AB5" s="67"/>
      <c r="AC5" s="67"/>
      <c r="AD5" s="67"/>
    </row>
    <row r="6" spans="1:30" x14ac:dyDescent="0.25">
      <c r="A6" s="24"/>
      <c r="B6" s="105"/>
      <c r="C6" s="78"/>
      <c r="D6" s="111"/>
      <c r="E6" s="107"/>
      <c r="F6" s="79"/>
      <c r="G6" s="106"/>
      <c r="H6" s="107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8"/>
      <c r="Y6" s="67"/>
      <c r="Z6" s="67"/>
      <c r="AA6" s="67"/>
      <c r="AB6" s="67"/>
      <c r="AC6" s="67"/>
      <c r="AD6" s="67"/>
    </row>
    <row r="7" spans="1:30" s="132" customFormat="1" x14ac:dyDescent="0.25">
      <c r="A7" s="127"/>
      <c r="B7" s="113"/>
      <c r="C7" s="39"/>
      <c r="D7" s="113"/>
      <c r="E7" s="128"/>
      <c r="F7" s="129"/>
      <c r="G7" s="39"/>
      <c r="H7" s="39"/>
      <c r="I7" s="39"/>
      <c r="J7" s="130"/>
      <c r="K7" s="130"/>
      <c r="L7" s="130"/>
      <c r="M7" s="39"/>
      <c r="N7" s="39"/>
      <c r="O7" s="39"/>
      <c r="P7" s="39"/>
      <c r="Q7" s="39"/>
      <c r="R7" s="39"/>
      <c r="S7" s="39"/>
      <c r="T7" s="39"/>
      <c r="U7" s="39"/>
      <c r="V7" s="39"/>
      <c r="W7" s="113"/>
      <c r="X7" s="39"/>
      <c r="Y7" s="131"/>
      <c r="Z7" s="131"/>
      <c r="AA7" s="131"/>
      <c r="AB7" s="131"/>
      <c r="AC7" s="131"/>
      <c r="AD7" s="131"/>
    </row>
    <row r="8" spans="1:30" s="132" customFormat="1" x14ac:dyDescent="0.25">
      <c r="A8" s="127"/>
      <c r="B8" s="113"/>
      <c r="C8" s="39"/>
      <c r="D8" s="113"/>
      <c r="E8" s="128"/>
      <c r="F8" s="129"/>
      <c r="G8" s="39"/>
      <c r="H8" s="39"/>
      <c r="I8" s="39"/>
      <c r="J8" s="130"/>
      <c r="K8" s="130"/>
      <c r="L8" s="130"/>
      <c r="M8" s="39"/>
      <c r="N8" s="39"/>
      <c r="O8" s="39"/>
      <c r="P8" s="39"/>
      <c r="Q8" s="39"/>
      <c r="R8" s="39"/>
      <c r="S8" s="39"/>
      <c r="T8" s="39"/>
      <c r="U8" s="39"/>
      <c r="V8" s="39"/>
      <c r="W8" s="113"/>
      <c r="X8" s="39"/>
      <c r="Y8" s="131"/>
      <c r="Z8" s="131"/>
      <c r="AA8" s="131"/>
      <c r="AB8" s="131"/>
      <c r="AC8" s="131"/>
      <c r="AD8" s="131"/>
    </row>
    <row r="9" spans="1:30" s="132" customFormat="1" x14ac:dyDescent="0.25">
      <c r="A9" s="127"/>
      <c r="B9" s="113"/>
      <c r="C9" s="39"/>
      <c r="D9" s="113"/>
      <c r="E9" s="128"/>
      <c r="F9" s="129"/>
      <c r="G9" s="39"/>
      <c r="H9" s="39"/>
      <c r="I9" s="39"/>
      <c r="J9" s="130"/>
      <c r="K9" s="130"/>
      <c r="L9" s="130"/>
      <c r="M9" s="39"/>
      <c r="N9" s="39"/>
      <c r="O9" s="39"/>
      <c r="P9" s="39"/>
      <c r="Q9" s="39"/>
      <c r="R9" s="39"/>
      <c r="S9" s="39"/>
      <c r="T9" s="39"/>
      <c r="U9" s="39"/>
      <c r="V9" s="39"/>
      <c r="W9" s="113"/>
      <c r="X9" s="39"/>
      <c r="Y9" s="131"/>
      <c r="Z9" s="131"/>
      <c r="AA9" s="131"/>
      <c r="AB9" s="131"/>
      <c r="AC9" s="131"/>
      <c r="AD9" s="131"/>
    </row>
    <row r="10" spans="1:30" s="132" customFormat="1" x14ac:dyDescent="0.25">
      <c r="A10" s="127"/>
      <c r="B10" s="113"/>
      <c r="C10" s="39"/>
      <c r="D10" s="113"/>
      <c r="E10" s="128"/>
      <c r="F10" s="129"/>
      <c r="G10" s="39"/>
      <c r="H10" s="39"/>
      <c r="I10" s="39"/>
      <c r="J10" s="130"/>
      <c r="K10" s="130"/>
      <c r="L10" s="130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13"/>
      <c r="X10" s="39"/>
      <c r="Y10" s="131"/>
      <c r="Z10" s="131"/>
      <c r="AA10" s="131"/>
      <c r="AB10" s="131"/>
      <c r="AC10" s="131"/>
      <c r="AD10" s="131"/>
    </row>
    <row r="11" spans="1:30" s="132" customFormat="1" x14ac:dyDescent="0.25">
      <c r="A11" s="127"/>
      <c r="B11" s="113"/>
      <c r="C11" s="39"/>
      <c r="D11" s="113"/>
      <c r="E11" s="128"/>
      <c r="F11" s="129"/>
      <c r="G11" s="39"/>
      <c r="H11" s="39"/>
      <c r="I11" s="39"/>
      <c r="J11" s="130"/>
      <c r="K11" s="130"/>
      <c r="L11" s="130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113"/>
      <c r="X11" s="39"/>
      <c r="Y11" s="131"/>
      <c r="Z11" s="131"/>
      <c r="AA11" s="131"/>
      <c r="AB11" s="131"/>
      <c r="AC11" s="131"/>
      <c r="AD11" s="131"/>
    </row>
    <row r="12" spans="1:30" s="132" customFormat="1" x14ac:dyDescent="0.25">
      <c r="A12" s="127"/>
      <c r="B12" s="113"/>
      <c r="C12" s="39"/>
      <c r="D12" s="113"/>
      <c r="E12" s="128"/>
      <c r="F12" s="129"/>
      <c r="G12" s="39"/>
      <c r="H12" s="39"/>
      <c r="I12" s="39"/>
      <c r="J12" s="130"/>
      <c r="K12" s="130"/>
      <c r="L12" s="130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13"/>
      <c r="X12" s="39"/>
      <c r="Y12" s="131"/>
      <c r="Z12" s="131"/>
      <c r="AA12" s="131"/>
      <c r="AB12" s="131"/>
      <c r="AC12" s="131"/>
      <c r="AD12" s="131"/>
    </row>
    <row r="13" spans="1:30" s="132" customFormat="1" x14ac:dyDescent="0.25">
      <c r="A13" s="127"/>
      <c r="B13" s="113"/>
      <c r="C13" s="39"/>
      <c r="D13" s="113"/>
      <c r="E13" s="128"/>
      <c r="F13" s="129"/>
      <c r="G13" s="39"/>
      <c r="H13" s="39"/>
      <c r="I13" s="39"/>
      <c r="J13" s="130"/>
      <c r="K13" s="130"/>
      <c r="L13" s="130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13"/>
      <c r="X13" s="39"/>
      <c r="Y13" s="131"/>
      <c r="Z13" s="131"/>
      <c r="AA13" s="131"/>
      <c r="AB13" s="131"/>
      <c r="AC13" s="131"/>
      <c r="AD13" s="131"/>
    </row>
    <row r="14" spans="1:30" x14ac:dyDescent="0.25">
      <c r="A14" s="24"/>
      <c r="B14" s="59"/>
      <c r="C14" s="36"/>
      <c r="D14" s="59"/>
      <c r="E14" s="114"/>
      <c r="G14" s="36"/>
      <c r="H14" s="39"/>
      <c r="I14" s="36"/>
      <c r="J14" s="25"/>
      <c r="K14" s="25"/>
      <c r="L14" s="25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59"/>
      <c r="X14" s="36"/>
      <c r="Y14" s="67"/>
      <c r="Z14" s="67"/>
      <c r="AA14" s="67"/>
      <c r="AB14" s="67"/>
      <c r="AC14" s="67"/>
      <c r="AD14" s="67"/>
    </row>
    <row r="15" spans="1:30" x14ac:dyDescent="0.25">
      <c r="A15" s="24"/>
      <c r="B15" s="59"/>
      <c r="C15" s="36"/>
      <c r="D15" s="59"/>
      <c r="E15" s="114"/>
      <c r="G15" s="36"/>
      <c r="H15" s="39"/>
      <c r="I15" s="36"/>
      <c r="J15" s="25"/>
      <c r="K15" s="25"/>
      <c r="L15" s="25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59"/>
      <c r="X15" s="36"/>
      <c r="Y15" s="67"/>
      <c r="Z15" s="67"/>
      <c r="AA15" s="67"/>
      <c r="AB15" s="67"/>
      <c r="AC15" s="67"/>
      <c r="AD15" s="67"/>
    </row>
    <row r="16" spans="1:30" x14ac:dyDescent="0.25">
      <c r="A16" s="24"/>
      <c r="B16" s="59"/>
      <c r="C16" s="36"/>
      <c r="D16" s="59"/>
      <c r="E16" s="114"/>
      <c r="G16" s="36"/>
      <c r="H16" s="39"/>
      <c r="I16" s="36"/>
      <c r="J16" s="25"/>
      <c r="K16" s="25"/>
      <c r="L16" s="25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59"/>
      <c r="X16" s="36"/>
      <c r="Y16" s="67"/>
      <c r="Z16" s="67"/>
      <c r="AA16" s="67"/>
      <c r="AB16" s="67"/>
      <c r="AC16" s="67"/>
      <c r="AD16" s="67"/>
    </row>
    <row r="17" spans="1:30" x14ac:dyDescent="0.25">
      <c r="A17" s="24"/>
      <c r="B17" s="59"/>
      <c r="C17" s="36"/>
      <c r="D17" s="59"/>
      <c r="E17" s="114"/>
      <c r="G17" s="36"/>
      <c r="H17" s="39"/>
      <c r="I17" s="36"/>
      <c r="J17" s="25"/>
      <c r="K17" s="25"/>
      <c r="L17" s="25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59"/>
      <c r="X17" s="36"/>
      <c r="Y17" s="67"/>
      <c r="Z17" s="67"/>
      <c r="AA17" s="67"/>
      <c r="AB17" s="67"/>
      <c r="AC17" s="67"/>
      <c r="AD17" s="67"/>
    </row>
    <row r="18" spans="1:30" x14ac:dyDescent="0.25">
      <c r="A18" s="24"/>
      <c r="B18" s="59"/>
      <c r="C18" s="36"/>
      <c r="D18" s="59"/>
      <c r="E18" s="114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59"/>
      <c r="X18" s="36"/>
      <c r="Y18" s="67"/>
      <c r="Z18" s="67"/>
      <c r="AA18" s="67"/>
      <c r="AB18" s="67"/>
      <c r="AC18" s="67"/>
      <c r="AD18" s="67"/>
    </row>
    <row r="19" spans="1:30" x14ac:dyDescent="0.25">
      <c r="A19" s="24"/>
      <c r="B19" s="59"/>
      <c r="C19" s="36"/>
      <c r="D19" s="59"/>
      <c r="E19" s="114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59"/>
      <c r="X19" s="36"/>
      <c r="Y19" s="67"/>
      <c r="Z19" s="67"/>
      <c r="AA19" s="67"/>
      <c r="AB19" s="67"/>
      <c r="AC19" s="67"/>
      <c r="AD19" s="67"/>
    </row>
    <row r="20" spans="1:30" x14ac:dyDescent="0.25">
      <c r="A20" s="24"/>
      <c r="B20" s="59"/>
      <c r="C20" s="36"/>
      <c r="D20" s="59"/>
      <c r="E20" s="133"/>
      <c r="F20" s="59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36"/>
      <c r="R20" s="36"/>
      <c r="S20" s="36"/>
      <c r="T20" s="59"/>
      <c r="U20" s="59"/>
      <c r="V20" s="59"/>
      <c r="W20" s="59"/>
      <c r="X20" s="36"/>
      <c r="Y20" s="67"/>
      <c r="Z20" s="67"/>
      <c r="AA20" s="67"/>
      <c r="AB20" s="67"/>
      <c r="AC20" s="67"/>
      <c r="AD20" s="67"/>
    </row>
    <row r="21" spans="1:30" x14ac:dyDescent="0.25">
      <c r="A21" s="24"/>
      <c r="B21" s="59"/>
      <c r="C21" s="36"/>
      <c r="D21" s="59"/>
      <c r="E21" s="133"/>
      <c r="F21" s="59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36"/>
      <c r="R21" s="36"/>
      <c r="S21" s="36"/>
      <c r="T21" s="59"/>
      <c r="U21" s="59"/>
      <c r="V21" s="59"/>
      <c r="W21" s="59"/>
      <c r="X21" s="36"/>
      <c r="Y21" s="67"/>
      <c r="Z21" s="67"/>
      <c r="AA21" s="67"/>
      <c r="AB21" s="67"/>
      <c r="AC21" s="67"/>
      <c r="AD21" s="67"/>
    </row>
    <row r="22" spans="1:30" x14ac:dyDescent="0.25">
      <c r="A22" s="24"/>
      <c r="B22" s="59"/>
      <c r="C22" s="36"/>
      <c r="D22" s="59"/>
      <c r="E22" s="133"/>
      <c r="F22" s="59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36"/>
      <c r="R22" s="36"/>
      <c r="S22" s="36"/>
      <c r="T22" s="59"/>
      <c r="U22" s="59"/>
      <c r="V22" s="59"/>
      <c r="W22" s="59"/>
      <c r="X22" s="36"/>
      <c r="Y22" s="67"/>
      <c r="Z22" s="67"/>
      <c r="AA22" s="67"/>
      <c r="AB22" s="67"/>
      <c r="AC22" s="67"/>
      <c r="AD22" s="67"/>
    </row>
    <row r="23" spans="1:30" x14ac:dyDescent="0.25">
      <c r="A23" s="24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67"/>
      <c r="Z24" s="67"/>
      <c r="AA24" s="67"/>
      <c r="AB24" s="67"/>
      <c r="AC24" s="67"/>
      <c r="AD24" s="67"/>
    </row>
    <row r="25" spans="1:30" x14ac:dyDescent="0.25">
      <c r="A25" s="24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36"/>
      <c r="D33" s="59"/>
      <c r="E33" s="11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9"/>
      <c r="X33" s="36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36"/>
      <c r="D34" s="59"/>
      <c r="E34" s="11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9"/>
      <c r="X34" s="36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36"/>
      <c r="D35" s="59"/>
      <c r="E35" s="11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134"/>
      <c r="X35" s="36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11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36"/>
      <c r="D37" s="59"/>
      <c r="E37" s="11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135"/>
      <c r="X37" s="36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36"/>
      <c r="D38" s="59"/>
      <c r="E38" s="11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59"/>
      <c r="X38" s="36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36"/>
      <c r="D39" s="59"/>
      <c r="E39" s="11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59"/>
      <c r="X39" s="36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11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9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11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11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59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11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59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11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59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59"/>
      <c r="F45" s="25"/>
      <c r="G45" s="36"/>
      <c r="H45" s="39"/>
      <c r="I45" s="36"/>
      <c r="J45" s="25"/>
      <c r="K45" s="25"/>
      <c r="L45" s="25"/>
      <c r="M45" s="25"/>
      <c r="N45" s="58"/>
      <c r="O45" s="58"/>
      <c r="P45" s="25"/>
      <c r="Q45" s="25"/>
      <c r="R45" s="25"/>
      <c r="S45" s="25"/>
      <c r="T45" s="25"/>
      <c r="U45" s="25"/>
      <c r="V45" s="25"/>
      <c r="W45" s="59"/>
      <c r="X45" s="25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59"/>
      <c r="F46" s="25"/>
      <c r="G46" s="36"/>
      <c r="H46" s="39"/>
      <c r="I46" s="36"/>
      <c r="J46" s="25"/>
      <c r="K46" s="25"/>
      <c r="L46" s="25"/>
      <c r="M46" s="25"/>
      <c r="N46" s="58"/>
      <c r="O46" s="58"/>
      <c r="P46" s="25"/>
      <c r="Q46" s="25"/>
      <c r="R46" s="25"/>
      <c r="S46" s="25"/>
      <c r="T46" s="25"/>
      <c r="U46" s="25"/>
      <c r="V46" s="25"/>
      <c r="W46" s="59"/>
      <c r="X46" s="25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59"/>
      <c r="F47" s="25"/>
      <c r="G47" s="36"/>
      <c r="H47" s="39"/>
      <c r="I47" s="36"/>
      <c r="J47" s="25"/>
      <c r="K47" s="25"/>
      <c r="L47" s="25"/>
      <c r="M47" s="25"/>
      <c r="N47" s="58"/>
      <c r="O47" s="58"/>
      <c r="P47" s="25"/>
      <c r="Q47" s="25"/>
      <c r="R47" s="25"/>
      <c r="S47" s="25"/>
      <c r="T47" s="25"/>
      <c r="U47" s="25"/>
      <c r="V47" s="25"/>
      <c r="W47" s="59"/>
      <c r="X47" s="25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25"/>
      <c r="R48" s="25"/>
      <c r="S48" s="25"/>
      <c r="T48" s="25"/>
      <c r="U48" s="25"/>
      <c r="V48" s="25"/>
      <c r="W48" s="59"/>
      <c r="X48" s="25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25"/>
      <c r="R49" s="25"/>
      <c r="S49" s="25"/>
      <c r="T49" s="25"/>
      <c r="U49" s="25"/>
      <c r="V49" s="25"/>
      <c r="W49" s="59"/>
      <c r="X49" s="25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25"/>
      <c r="R50" s="25"/>
      <c r="S50" s="25"/>
      <c r="T50" s="25"/>
      <c r="U50" s="25"/>
      <c r="V50" s="25"/>
      <c r="W50" s="59"/>
      <c r="X50" s="25"/>
      <c r="Y50" s="67"/>
      <c r="Z50" s="67"/>
      <c r="AA50" s="67"/>
      <c r="AB50" s="67"/>
      <c r="AC50" s="67"/>
      <c r="AD50" s="67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2020-09-29T12:27:37Z</dcterms:modified>
</cp:coreProperties>
</file>