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9" i="1" l="1"/>
  <c r="J59" i="1"/>
  <c r="I59" i="1"/>
  <c r="H59" i="1"/>
  <c r="K58" i="1" l="1"/>
  <c r="J58" i="1"/>
  <c r="I58" i="1"/>
  <c r="H58" i="1"/>
  <c r="K41" i="1"/>
  <c r="J41" i="1"/>
  <c r="I41" i="1"/>
  <c r="H41" i="1"/>
  <c r="AN33" i="1" l="1"/>
  <c r="AL43" i="1" s="1"/>
  <c r="AM33" i="1"/>
  <c r="AL38" i="1" s="1"/>
  <c r="AN55" i="1" l="1"/>
  <c r="AM43" i="1" s="1"/>
  <c r="AN43" i="1" s="1"/>
  <c r="AM55" i="1"/>
  <c r="AM38" i="1" s="1"/>
  <c r="AN38" i="1" s="1"/>
  <c r="K57" i="1" l="1"/>
  <c r="J57" i="1"/>
  <c r="I57" i="1"/>
  <c r="H57" i="1"/>
  <c r="K55" i="1"/>
  <c r="J55" i="1"/>
  <c r="I55" i="1"/>
  <c r="H55" i="1"/>
  <c r="K54" i="1"/>
  <c r="J54" i="1"/>
  <c r="I54" i="1"/>
  <c r="H54" i="1"/>
  <c r="K56" i="1"/>
  <c r="J56" i="1"/>
  <c r="I56" i="1"/>
  <c r="H56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O13" i="6" l="1"/>
  <c r="N13" i="6"/>
  <c r="M13" i="6"/>
  <c r="L13" i="6"/>
  <c r="O12" i="6"/>
  <c r="N12" i="6"/>
  <c r="M12" i="6"/>
  <c r="L12" i="6"/>
  <c r="K8" i="6"/>
  <c r="K7" i="6"/>
  <c r="K4" i="6"/>
  <c r="K12" i="6" l="1"/>
  <c r="K15" i="6" s="1"/>
  <c r="AS9" i="6"/>
  <c r="AQ9" i="6"/>
  <c r="AR9" i="6" s="1"/>
  <c r="AP9" i="6"/>
  <c r="AO9" i="6"/>
  <c r="G14" i="6" s="1"/>
  <c r="AN9" i="6"/>
  <c r="AM9" i="6"/>
  <c r="E14" i="6" s="1"/>
  <c r="AG9" i="6"/>
  <c r="AF9" i="6"/>
  <c r="AE9" i="6"/>
  <c r="AD9" i="6"/>
  <c r="H14" i="6" s="1"/>
  <c r="M14" i="6" s="1"/>
  <c r="AC9" i="6"/>
  <c r="AB9" i="6"/>
  <c r="F14" i="6" s="1"/>
  <c r="AA9" i="6"/>
  <c r="W9" i="6"/>
  <c r="V9" i="6" s="1"/>
  <c r="U9" i="6"/>
  <c r="T9" i="6"/>
  <c r="S9" i="6"/>
  <c r="R9" i="6"/>
  <c r="Q9" i="6"/>
  <c r="K9" i="6"/>
  <c r="I9" i="6"/>
  <c r="I13" i="6" s="1"/>
  <c r="H9" i="6"/>
  <c r="H13" i="6" s="1"/>
  <c r="H15" i="6" s="1"/>
  <c r="G9" i="6"/>
  <c r="G13" i="6" s="1"/>
  <c r="F9" i="6"/>
  <c r="F13" i="6" s="1"/>
  <c r="F15" i="6" s="1"/>
  <c r="E9" i="6"/>
  <c r="E13" i="6" s="1"/>
  <c r="K13" i="6" l="1"/>
  <c r="J13" i="6" s="1"/>
  <c r="J9" i="6"/>
  <c r="E15" i="6"/>
  <c r="K14" i="6"/>
  <c r="M15" i="6"/>
  <c r="N14" i="6"/>
  <c r="L14" i="6"/>
  <c r="G15" i="6"/>
  <c r="I14" i="6"/>
  <c r="I15" i="6" s="1"/>
  <c r="E19" i="1"/>
  <c r="F19" i="1"/>
  <c r="F24" i="1" s="1"/>
  <c r="G19" i="1"/>
  <c r="H19" i="1"/>
  <c r="H24" i="1" s="1"/>
  <c r="I19" i="1"/>
  <c r="J19" i="1"/>
  <c r="K19" i="1"/>
  <c r="L19" i="1"/>
  <c r="M19" i="1"/>
  <c r="Y19" i="1"/>
  <c r="I25" i="1" s="1"/>
  <c r="X19" i="1"/>
  <c r="W19" i="1"/>
  <c r="G25" i="1" s="1"/>
  <c r="V19" i="1"/>
  <c r="U19" i="1"/>
  <c r="E25" i="1" s="1"/>
  <c r="O12" i="1"/>
  <c r="O11" i="1"/>
  <c r="O10" i="1"/>
  <c r="O9" i="1"/>
  <c r="O19" i="1" s="1"/>
  <c r="O24" i="1" s="1"/>
  <c r="O27" i="1" s="1"/>
  <c r="H25" i="1"/>
  <c r="F25" i="1"/>
  <c r="G24" i="1"/>
  <c r="E24" i="1"/>
  <c r="AQ19" i="1"/>
  <c r="AP19" i="1"/>
  <c r="AO19" i="1"/>
  <c r="AN19" i="1"/>
  <c r="AM19" i="1"/>
  <c r="AL19" i="1"/>
  <c r="AA19" i="1"/>
  <c r="F27" i="1" l="1"/>
  <c r="H27" i="1"/>
  <c r="L24" i="1"/>
  <c r="L25" i="1"/>
  <c r="N19" i="1"/>
  <c r="N24" i="1" s="1"/>
  <c r="L15" i="6"/>
  <c r="N15" i="6"/>
  <c r="O15" i="6"/>
  <c r="J15" i="6"/>
  <c r="J14" i="6"/>
  <c r="O14" i="6"/>
  <c r="K25" i="1"/>
  <c r="M25" i="1"/>
  <c r="N25" i="1"/>
  <c r="Z19" i="1" s="1"/>
  <c r="E27" i="1"/>
  <c r="G27" i="1"/>
  <c r="D21" i="1"/>
  <c r="I24" i="1"/>
  <c r="K24" i="1"/>
  <c r="O28" i="1"/>
  <c r="K27" i="1" l="1"/>
  <c r="L27" i="1"/>
  <c r="M24" i="1"/>
  <c r="I27" i="1"/>
  <c r="M27" i="1" l="1"/>
  <c r="N27" i="1"/>
</calcChain>
</file>

<file path=xl/sharedStrings.xml><?xml version="1.0" encoding="utf-8"?>
<sst xmlns="http://schemas.openxmlformats.org/spreadsheetml/2006/main" count="592" uniqueCount="309">
  <si>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</si>
  <si>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</si>
  <si>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</si>
  <si>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</si>
  <si>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</si>
  <si>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</si>
  <si>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</si>
  <si>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</si>
  <si>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</si>
  <si>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</si>
  <si>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</si>
  <si>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</si>
  <si>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</si>
  <si>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</si>
  <si>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</si>
  <si>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</si>
  <si>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</si>
  <si>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</si>
  <si>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</si>
  <si>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</si>
  <si>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</si>
  <si>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</si>
  <si>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</si>
  <si>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</si>
  <si>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</si>
  <si>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</si>
  <si>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</si>
  <si>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</si>
  <si>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</si>
  <si>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</si>
  <si>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</si>
  <si>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</si>
  <si>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</si>
  <si>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</si>
  <si>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</si>
  <si>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</si>
  <si>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</si>
  <si>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</si>
  <si>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</si>
  <si>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</si>
  <si>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</si>
  <si>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</si>
  <si>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</si>
  <si>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</si>
  <si>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</si>
  <si>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</si>
  <si>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</si>
  <si>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</si>
  <si>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</si>
  <si>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</si>
  <si>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</si>
  <si>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</si>
  <si>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</si>
  <si>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</si>
  <si>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</si>
  <si>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</si>
  <si>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</si>
  <si>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</si>
  <si>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</si>
  <si>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</si>
  <si>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</si>
  <si>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</si>
  <si>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1.</t>
  </si>
  <si>
    <t>hSM</t>
  </si>
  <si>
    <t>Seurat</t>
  </si>
  <si>
    <t>MIEHET</t>
  </si>
  <si>
    <t>1/1</t>
  </si>
  <si>
    <t>0/1</t>
  </si>
  <si>
    <t>suomensarja</t>
  </si>
  <si>
    <t>4.</t>
  </si>
  <si>
    <t>2/6</t>
  </si>
  <si>
    <t>1/2</t>
  </si>
  <si>
    <t>22.07. 2011  Kouvola</t>
  </si>
  <si>
    <t xml:space="preserve">  1-0  (8-8, 10-3)</t>
  </si>
  <si>
    <t>1308</t>
  </si>
  <si>
    <t>0/2</t>
  </si>
  <si>
    <t>2/3</t>
  </si>
  <si>
    <t>3/4</t>
  </si>
  <si>
    <t>6.</t>
  </si>
  <si>
    <t>9.</t>
  </si>
  <si>
    <t>s</t>
  </si>
  <si>
    <t>YKKÖSPESIS</t>
  </si>
  <si>
    <t>ykköspesis</t>
  </si>
  <si>
    <t>KPL</t>
  </si>
  <si>
    <t>KPL = Kouvolan Pallonlyöjät  (1931)</t>
  </si>
  <si>
    <t>7.  ottelu</t>
  </si>
  <si>
    <t>4.  ottelu</t>
  </si>
  <si>
    <t>2-3  Kiri</t>
  </si>
  <si>
    <t>0/0</t>
  </si>
  <si>
    <t>Sasu Toikka</t>
  </si>
  <si>
    <t>26.7.1990   Hamina</t>
  </si>
  <si>
    <t>13.</t>
  </si>
  <si>
    <t>HaPe</t>
  </si>
  <si>
    <t>HP</t>
  </si>
  <si>
    <t>10.</t>
  </si>
  <si>
    <t>HP = Haminan Palloilijat  (1928),  kasvattajaseura</t>
  </si>
  <si>
    <t>HaPe = Hamina Pesis  (2003)</t>
  </si>
  <si>
    <t>21.06. 2011  NJ - KPL  1-0  (4-2, 5-5)</t>
  </si>
  <si>
    <t>12.05. 2012  NJ - KPL  0-2  (1-2, 3-4)</t>
  </si>
  <si>
    <t>24.05. 2012  KPL - PattU  0-2  (3-9, 2-5)</t>
  </si>
  <si>
    <t>15.08. 2012  KPL - NJ  2-0  (3-2, 7-1)</t>
  </si>
  <si>
    <t xml:space="preserve">  20 v 11 kk   5 pv</t>
  </si>
  <si>
    <t xml:space="preserve">  21 v   9 kk 16 pv</t>
  </si>
  <si>
    <t xml:space="preserve">  21 v   9 kk 28 pv</t>
  </si>
  <si>
    <t>27.  ottelu</t>
  </si>
  <si>
    <t xml:space="preserve">  22 v   0 kk 20 pv</t>
  </si>
  <si>
    <t>20.07. 2014  Seinäjoki</t>
  </si>
  <si>
    <t xml:space="preserve">  1-2  (0-1, 2-1, 0-1)</t>
  </si>
  <si>
    <t>Itä</t>
  </si>
  <si>
    <t>Mikko Hylkilä</t>
  </si>
  <si>
    <t>5277</t>
  </si>
  <si>
    <t>23 v  11 kk  24 pv</t>
  </si>
  <si>
    <t>B - POJAT</t>
  </si>
  <si>
    <t>30.06. 2007  Kouvola</t>
  </si>
  <si>
    <t xml:space="preserve">  0-1  (1-3, 3-3)</t>
  </si>
  <si>
    <t>jok</t>
  </si>
  <si>
    <t>Ilmo Litmanen</t>
  </si>
  <si>
    <t>1872</t>
  </si>
  <si>
    <t>28.06. 2008  Raahe</t>
  </si>
  <si>
    <t xml:space="preserve">  2-0  (6-3, 3-0)</t>
  </si>
  <si>
    <t>Jari Mäkelä</t>
  </si>
  <si>
    <t>1673</t>
  </si>
  <si>
    <t>A - POJAT</t>
  </si>
  <si>
    <t>26.06. 2009  Kuopio</t>
  </si>
  <si>
    <t xml:space="preserve">  1-0  (3-2, 3-3)</t>
  </si>
  <si>
    <t>1v</t>
  </si>
  <si>
    <t>Petri Pulliainen</t>
  </si>
  <si>
    <t>2136</t>
  </si>
  <si>
    <t>02.07. 2010  Helsinki</t>
  </si>
  <si>
    <t xml:space="preserve">  2-0  (8-3, 5-1)</t>
  </si>
  <si>
    <t>Jukka Salmela</t>
  </si>
  <si>
    <t>1572</t>
  </si>
  <si>
    <t>Antti Rönkkö</t>
  </si>
  <si>
    <t>3-1  Lippo Pesis</t>
  </si>
  <si>
    <t>0-3  ViVe</t>
  </si>
  <si>
    <t>4/5</t>
  </si>
  <si>
    <t>6/8</t>
  </si>
  <si>
    <t>4/7</t>
  </si>
  <si>
    <t>8/14</t>
  </si>
  <si>
    <t>14/20</t>
  </si>
  <si>
    <t>1/3</t>
  </si>
  <si>
    <t>2/4</t>
  </si>
  <si>
    <t>3/3</t>
  </si>
  <si>
    <t>5/7</t>
  </si>
  <si>
    <t>5/6</t>
  </si>
  <si>
    <t xml:space="preserve">      Mitalit</t>
  </si>
  <si>
    <t>3-0  KoU</t>
  </si>
  <si>
    <t>1-3  ViVe</t>
  </si>
  <si>
    <t>1-2  JoMa</t>
  </si>
  <si>
    <t xml:space="preserve">      Runkosarja TOP-30</t>
  </si>
  <si>
    <t>15.</t>
  </si>
  <si>
    <t>22.</t>
  </si>
  <si>
    <t>27.</t>
  </si>
  <si>
    <t>Ylempi loppusarja TOP-10</t>
  </si>
  <si>
    <t>SUOMENSARJA</t>
  </si>
  <si>
    <t>KAIKKI OTTELUT</t>
  </si>
  <si>
    <t>YHTEENSÄ</t>
  </si>
  <si>
    <t>3.</t>
  </si>
  <si>
    <t>8.</t>
  </si>
  <si>
    <t>01.07. 2018  Joensuu</t>
  </si>
  <si>
    <t>Matti Iivarinen</t>
  </si>
  <si>
    <t xml:space="preserve">  2-1  (4-1, 2-1)</t>
  </si>
  <si>
    <t>3v</t>
  </si>
  <si>
    <t>I p</t>
  </si>
  <si>
    <t>2/2</t>
  </si>
  <si>
    <t>4500</t>
  </si>
  <si>
    <t>30.</t>
  </si>
  <si>
    <t>18.</t>
  </si>
  <si>
    <t>3-1  KiPa</t>
  </si>
  <si>
    <t>3-2  SoJy</t>
  </si>
  <si>
    <t>0-3  JoMa</t>
  </si>
  <si>
    <t>1-0-0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</si>
  <si>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</si>
  <si>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</si>
  <si>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</si>
  <si>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</si>
  <si>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</si>
  <si>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</si>
  <si>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3-0  JymyJussit</t>
  </si>
  <si>
    <t>2-3  SoJy</t>
  </si>
  <si>
    <t>2-0  ViVe</t>
  </si>
  <si>
    <t>76.</t>
  </si>
  <si>
    <t>88.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</si>
  <si>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</si>
  <si>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</si>
  <si>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</si>
  <si>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</si>
  <si>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</si>
  <si>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</si>
  <si>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</si>
  <si>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Lyöjätilasto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</si>
  <si>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</si>
  <si>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</si>
  <si>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</si>
  <si>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</si>
  <si>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</si>
  <si>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</si>
  <si>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</si>
  <si>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</si>
  <si>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</si>
  <si>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</si>
  <si>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</si>
  <si>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</si>
  <si>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</si>
  <si>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</si>
  <si>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</si>
  <si>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</si>
  <si>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327.   16.05. 2019  KPL - AA  2-0</t>
  </si>
  <si>
    <t>29 v   8 kk 20 pv</t>
  </si>
  <si>
    <t>140.   11.08. 2019  KPL - JoMa  0-2</t>
  </si>
  <si>
    <t>214. ottelu</t>
  </si>
  <si>
    <t>1096.</t>
  </si>
  <si>
    <t>786.</t>
  </si>
  <si>
    <t>599.</t>
  </si>
  <si>
    <t>489.</t>
  </si>
  <si>
    <t>413.</t>
  </si>
  <si>
    <t>375.</t>
  </si>
  <si>
    <t>342.</t>
  </si>
  <si>
    <t>273.</t>
  </si>
  <si>
    <t>255.</t>
  </si>
  <si>
    <t>1343.</t>
  </si>
  <si>
    <t>797.</t>
  </si>
  <si>
    <t>398.</t>
  </si>
  <si>
    <t>285.</t>
  </si>
  <si>
    <t>227.</t>
  </si>
  <si>
    <t>176.</t>
  </si>
  <si>
    <t>163.</t>
  </si>
  <si>
    <t>138.</t>
  </si>
  <si>
    <t>1260.</t>
  </si>
  <si>
    <t>982.</t>
  </si>
  <si>
    <t>840.</t>
  </si>
  <si>
    <t>671.</t>
  </si>
  <si>
    <t>632.</t>
  </si>
  <si>
    <t>562.</t>
  </si>
  <si>
    <t>313.</t>
  </si>
  <si>
    <t>260.</t>
  </si>
  <si>
    <t>1339.</t>
  </si>
  <si>
    <t>926.</t>
  </si>
  <si>
    <t>592.</t>
  </si>
  <si>
    <t>455.</t>
  </si>
  <si>
    <t>387.</t>
  </si>
  <si>
    <t>339.</t>
  </si>
  <si>
    <t>236.</t>
  </si>
  <si>
    <t>200.</t>
  </si>
  <si>
    <t>1879.</t>
  </si>
  <si>
    <t>1247.</t>
  </si>
  <si>
    <t>999.</t>
  </si>
  <si>
    <t>759.</t>
  </si>
  <si>
    <t>604.</t>
  </si>
  <si>
    <t>503.</t>
  </si>
  <si>
    <t>332.</t>
  </si>
  <si>
    <t>287.</t>
  </si>
  <si>
    <t>381.</t>
  </si>
  <si>
    <t>170.</t>
  </si>
  <si>
    <t>109.</t>
  </si>
  <si>
    <t>100.</t>
  </si>
  <si>
    <t>437.</t>
  </si>
  <si>
    <t>320.</t>
  </si>
  <si>
    <t>218.</t>
  </si>
  <si>
    <t>102.</t>
  </si>
  <si>
    <t>436.</t>
  </si>
  <si>
    <t>248.</t>
  </si>
  <si>
    <t>174.</t>
  </si>
  <si>
    <t>116.</t>
  </si>
  <si>
    <t>95.</t>
  </si>
  <si>
    <t>544.</t>
  </si>
  <si>
    <t>379.</t>
  </si>
  <si>
    <t>281.</t>
  </si>
  <si>
    <t>190.</t>
  </si>
  <si>
    <t>159.</t>
  </si>
  <si>
    <t>547.</t>
  </si>
  <si>
    <t>403.</t>
  </si>
  <si>
    <t>297.</t>
  </si>
  <si>
    <t>228.</t>
  </si>
  <si>
    <t>179.</t>
  </si>
  <si>
    <t>SEUROITTAIN</t>
  </si>
  <si>
    <t>ka / ottelu</t>
  </si>
  <si>
    <t>LYÖDYT, KA/OTT</t>
  </si>
  <si>
    <t>RS</t>
  </si>
  <si>
    <t>YLS</t>
  </si>
  <si>
    <t>ERO</t>
  </si>
  <si>
    <t>TUODUT, KA/OTT</t>
  </si>
  <si>
    <t>Kouvolan Pallonlyöjät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</si>
  <si>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</si>
  <si>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</si>
  <si>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</si>
  <si>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</si>
  <si>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</si>
  <si>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</si>
  <si>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</si>
  <si>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147.   08.07. 2018  KPL - KiPa  2-1</t>
  </si>
  <si>
    <t>260.   15.06. 2018  HP - KPL  0-2</t>
  </si>
  <si>
    <t xml:space="preserve"> 1945 - 2020</t>
  </si>
  <si>
    <t>TOP-100     1945-2020</t>
  </si>
  <si>
    <t>121.</t>
  </si>
  <si>
    <t>186.</t>
  </si>
  <si>
    <t>238.</t>
  </si>
  <si>
    <t>251.</t>
  </si>
  <si>
    <t>2-1  KiPa</t>
  </si>
  <si>
    <t>2-0  JoMa</t>
  </si>
  <si>
    <t>2/5</t>
  </si>
  <si>
    <t>1-2  SoJy</t>
  </si>
  <si>
    <t xml:space="preserve"> 1979 - 2020</t>
  </si>
  <si>
    <t>75.</t>
  </si>
  <si>
    <t>83.</t>
  </si>
  <si>
    <t>84.</t>
  </si>
  <si>
    <t>146.</t>
  </si>
  <si>
    <t>154.</t>
  </si>
  <si>
    <t>459 874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</si>
</sst>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0" xfId="0" applyNumberFormat="1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quotePrefix="1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12" xfId="0" applyFont="1" applyFill="1" applyBorder="1"/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49" fontId="4" fillId="3" borderId="3" xfId="0" applyNumberFormat="1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8.5703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89</v>
      </c>
      <c r="C1" s="6"/>
      <c r="D1" s="105"/>
      <c r="E1" s="116" t="s">
        <v>90</v>
      </c>
      <c r="F1" s="7"/>
      <c r="G1" s="6"/>
      <c r="H1" s="7"/>
      <c r="I1" s="6"/>
      <c r="J1" s="6"/>
      <c r="K1" s="6"/>
      <c r="L1" s="7"/>
      <c r="M1" s="6"/>
      <c r="N1" s="6"/>
      <c r="O1" s="88"/>
      <c r="P1" s="88"/>
      <c r="Q1" s="88"/>
      <c r="R1" s="88"/>
      <c r="S1" s="88"/>
      <c r="T1" s="8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149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153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57" t="s">
        <v>145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63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22">
        <v>2007</v>
      </c>
      <c r="C4" s="122" t="s">
        <v>91</v>
      </c>
      <c r="D4" s="123" t="s">
        <v>92</v>
      </c>
      <c r="E4" s="122"/>
      <c r="F4" s="128" t="s">
        <v>82</v>
      </c>
      <c r="G4" s="124"/>
      <c r="H4" s="61"/>
      <c r="I4" s="122"/>
      <c r="J4" s="122"/>
      <c r="K4" s="122"/>
      <c r="L4" s="122"/>
      <c r="M4" s="122"/>
      <c r="N4" s="125"/>
      <c r="O4" s="24"/>
      <c r="P4" s="18"/>
      <c r="Q4" s="18"/>
      <c r="R4" s="18"/>
      <c r="S4" s="18"/>
      <c r="T4" s="24"/>
      <c r="U4" s="86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6"/>
      <c r="AH4" s="86"/>
      <c r="AI4" s="86"/>
      <c r="AJ4" s="86"/>
      <c r="AK4" s="24"/>
      <c r="AL4" s="25"/>
      <c r="AM4" s="86"/>
      <c r="AN4" s="107"/>
      <c r="AO4" s="27"/>
      <c r="AP4" s="29"/>
      <c r="AQ4" s="25"/>
      <c r="AR4" s="39"/>
    </row>
    <row r="5" spans="1:44" s="4" customFormat="1" ht="15" customHeight="1" x14ac:dyDescent="0.25">
      <c r="A5" s="2"/>
      <c r="B5" s="96">
        <v>2008</v>
      </c>
      <c r="C5" s="96" t="s">
        <v>78</v>
      </c>
      <c r="D5" s="97" t="s">
        <v>93</v>
      </c>
      <c r="E5" s="96"/>
      <c r="F5" s="129" t="s">
        <v>68</v>
      </c>
      <c r="G5" s="96"/>
      <c r="H5" s="96"/>
      <c r="I5" s="96"/>
      <c r="J5" s="96"/>
      <c r="K5" s="96"/>
      <c r="L5" s="96"/>
      <c r="M5" s="96"/>
      <c r="N5" s="98"/>
      <c r="O5" s="24"/>
      <c r="P5" s="18"/>
      <c r="Q5" s="18"/>
      <c r="R5" s="18"/>
      <c r="S5" s="18"/>
      <c r="T5" s="24"/>
      <c r="U5" s="86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6"/>
      <c r="AH5" s="86"/>
      <c r="AI5" s="86"/>
      <c r="AJ5" s="86"/>
      <c r="AK5" s="24"/>
      <c r="AL5" s="25"/>
      <c r="AM5" s="86"/>
      <c r="AN5" s="107"/>
      <c r="AO5" s="27"/>
      <c r="AP5" s="29"/>
      <c r="AQ5" s="25"/>
      <c r="AR5" s="39"/>
    </row>
    <row r="6" spans="1:44" s="4" customFormat="1" ht="15" customHeight="1" x14ac:dyDescent="0.25">
      <c r="A6" s="2"/>
      <c r="B6" s="96">
        <v>2009</v>
      </c>
      <c r="C6" s="96" t="s">
        <v>62</v>
      </c>
      <c r="D6" s="97" t="s">
        <v>93</v>
      </c>
      <c r="E6" s="96"/>
      <c r="F6" s="129" t="s">
        <v>68</v>
      </c>
      <c r="G6" s="96"/>
      <c r="H6" s="96"/>
      <c r="I6" s="96"/>
      <c r="J6" s="96"/>
      <c r="K6" s="96"/>
      <c r="L6" s="96"/>
      <c r="M6" s="96"/>
      <c r="N6" s="98"/>
      <c r="O6" s="24"/>
      <c r="P6" s="18"/>
      <c r="Q6" s="18"/>
      <c r="R6" s="18"/>
      <c r="S6" s="18"/>
      <c r="T6" s="24"/>
      <c r="U6" s="86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6"/>
      <c r="AH6" s="86"/>
      <c r="AI6" s="86"/>
      <c r="AJ6" s="86"/>
      <c r="AK6" s="24"/>
      <c r="AL6" s="25"/>
      <c r="AM6" s="86"/>
      <c r="AN6" s="107"/>
      <c r="AO6" s="27"/>
      <c r="AP6" s="29"/>
      <c r="AQ6" s="25"/>
      <c r="AR6" s="39"/>
    </row>
    <row r="7" spans="1:44" s="4" customFormat="1" ht="15" customHeight="1" x14ac:dyDescent="0.25">
      <c r="A7" s="2"/>
      <c r="B7" s="122">
        <v>2010</v>
      </c>
      <c r="C7" s="122" t="s">
        <v>79</v>
      </c>
      <c r="D7" s="123" t="s">
        <v>93</v>
      </c>
      <c r="E7" s="122"/>
      <c r="F7" s="128" t="s">
        <v>82</v>
      </c>
      <c r="G7" s="124"/>
      <c r="H7" s="61"/>
      <c r="I7" s="122"/>
      <c r="J7" s="122"/>
      <c r="K7" s="122"/>
      <c r="L7" s="122"/>
      <c r="M7" s="122"/>
      <c r="N7" s="125"/>
      <c r="O7" s="24"/>
      <c r="P7" s="18"/>
      <c r="Q7" s="18"/>
      <c r="R7" s="18"/>
      <c r="S7" s="18"/>
      <c r="T7" s="24"/>
      <c r="U7" s="86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6"/>
      <c r="AH7" s="86"/>
      <c r="AI7" s="86"/>
      <c r="AJ7" s="86"/>
      <c r="AK7" s="24"/>
      <c r="AL7" s="25"/>
      <c r="AM7" s="86"/>
      <c r="AN7" s="107"/>
      <c r="AO7" s="27"/>
      <c r="AP7" s="29"/>
      <c r="AQ7" s="25"/>
      <c r="AR7" s="39"/>
    </row>
    <row r="8" spans="1:44" s="4" customFormat="1" ht="15" customHeight="1" x14ac:dyDescent="0.25">
      <c r="A8" s="2"/>
      <c r="B8" s="122">
        <v>2011</v>
      </c>
      <c r="C8" s="122" t="s">
        <v>61</v>
      </c>
      <c r="D8" s="123" t="s">
        <v>93</v>
      </c>
      <c r="E8" s="122"/>
      <c r="F8" s="128" t="s">
        <v>82</v>
      </c>
      <c r="G8" s="124"/>
      <c r="H8" s="61"/>
      <c r="I8" s="122"/>
      <c r="J8" s="122"/>
      <c r="K8" s="122"/>
      <c r="L8" s="122"/>
      <c r="M8" s="122"/>
      <c r="N8" s="125"/>
      <c r="O8" s="24"/>
      <c r="P8" s="18"/>
      <c r="Q8" s="18"/>
      <c r="R8" s="18"/>
      <c r="S8" s="18"/>
      <c r="T8" s="24"/>
      <c r="U8" s="86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6"/>
      <c r="AH8" s="86"/>
      <c r="AI8" s="86"/>
      <c r="AJ8" s="86"/>
      <c r="AK8" s="24"/>
      <c r="AL8" s="25"/>
      <c r="AM8" s="86"/>
      <c r="AN8" s="107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2011</v>
      </c>
      <c r="C9" s="25" t="s">
        <v>69</v>
      </c>
      <c r="D9" s="26" t="s">
        <v>83</v>
      </c>
      <c r="E9" s="25">
        <v>2</v>
      </c>
      <c r="F9" s="25">
        <v>0</v>
      </c>
      <c r="G9" s="25">
        <v>0</v>
      </c>
      <c r="H9" s="25">
        <v>0</v>
      </c>
      <c r="I9" s="25">
        <v>7</v>
      </c>
      <c r="J9" s="25">
        <v>3</v>
      </c>
      <c r="K9" s="25">
        <v>0</v>
      </c>
      <c r="L9" s="25">
        <v>4</v>
      </c>
      <c r="M9" s="25">
        <v>0</v>
      </c>
      <c r="N9" s="28">
        <v>0.58299999999999996</v>
      </c>
      <c r="O9" s="24">
        <f>PRODUCT(I9/N9)</f>
        <v>12.006861063464838</v>
      </c>
      <c r="P9" s="18"/>
      <c r="Q9" s="18"/>
      <c r="R9" s="18"/>
      <c r="S9" s="18"/>
      <c r="T9" s="24"/>
      <c r="U9" s="86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6"/>
      <c r="AH9" s="86"/>
      <c r="AI9" s="86"/>
      <c r="AJ9" s="86"/>
      <c r="AK9" s="24"/>
      <c r="AL9" s="25"/>
      <c r="AM9" s="86"/>
      <c r="AN9" s="107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2012</v>
      </c>
      <c r="C10" s="25" t="s">
        <v>94</v>
      </c>
      <c r="D10" s="26" t="s">
        <v>83</v>
      </c>
      <c r="E10" s="25">
        <v>26</v>
      </c>
      <c r="F10" s="25">
        <v>0</v>
      </c>
      <c r="G10" s="25">
        <v>6</v>
      </c>
      <c r="H10" s="25">
        <v>9</v>
      </c>
      <c r="I10" s="25">
        <v>71</v>
      </c>
      <c r="J10" s="25">
        <v>18</v>
      </c>
      <c r="K10" s="25">
        <v>20</v>
      </c>
      <c r="L10" s="25">
        <v>27</v>
      </c>
      <c r="M10" s="25">
        <v>6</v>
      </c>
      <c r="N10" s="28">
        <v>0.55500000000000005</v>
      </c>
      <c r="O10" s="24">
        <f>PRODUCT(I10/N10)</f>
        <v>127.92792792792791</v>
      </c>
      <c r="P10" s="18"/>
      <c r="Q10" s="18"/>
      <c r="R10" s="18"/>
      <c r="S10" s="18"/>
      <c r="T10" s="24"/>
      <c r="U10" s="86"/>
      <c r="V10" s="25"/>
      <c r="W10" s="27"/>
      <c r="X10" s="25"/>
      <c r="Y10" s="25"/>
      <c r="Z10" s="28"/>
      <c r="AA10" s="24">
        <v>17</v>
      </c>
      <c r="AB10" s="18"/>
      <c r="AC10" s="18"/>
      <c r="AD10" s="18"/>
      <c r="AE10" s="18"/>
      <c r="AF10" s="24"/>
      <c r="AG10" s="86"/>
      <c r="AH10" s="86"/>
      <c r="AI10" s="86"/>
      <c r="AJ10" s="86"/>
      <c r="AK10" s="24"/>
      <c r="AL10" s="25"/>
      <c r="AM10" s="86"/>
      <c r="AN10" s="107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2013</v>
      </c>
      <c r="C11" s="25" t="s">
        <v>79</v>
      </c>
      <c r="D11" s="26" t="s">
        <v>83</v>
      </c>
      <c r="E11" s="25">
        <v>26</v>
      </c>
      <c r="F11" s="25">
        <v>2</v>
      </c>
      <c r="G11" s="25">
        <v>21</v>
      </c>
      <c r="H11" s="25">
        <v>13</v>
      </c>
      <c r="I11" s="25">
        <v>97</v>
      </c>
      <c r="J11" s="25">
        <v>12</v>
      </c>
      <c r="K11" s="25">
        <v>18</v>
      </c>
      <c r="L11" s="25">
        <v>44</v>
      </c>
      <c r="M11" s="25">
        <v>23</v>
      </c>
      <c r="N11" s="28">
        <v>0.54490000000000005</v>
      </c>
      <c r="O11" s="95">
        <f>PRODUCT(I11/N11)</f>
        <v>178.014314553129</v>
      </c>
      <c r="P11" s="18"/>
      <c r="Q11" s="18"/>
      <c r="R11" s="18"/>
      <c r="S11" s="18"/>
      <c r="T11" s="24"/>
      <c r="U11" s="25"/>
      <c r="V11" s="27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86"/>
      <c r="AH11" s="86"/>
      <c r="AI11" s="86"/>
      <c r="AJ11" s="86"/>
      <c r="AK11" s="24"/>
      <c r="AL11" s="25"/>
      <c r="AM11" s="86"/>
      <c r="AN11" s="107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2014</v>
      </c>
      <c r="C12" s="25" t="s">
        <v>79</v>
      </c>
      <c r="D12" s="26" t="s">
        <v>83</v>
      </c>
      <c r="E12" s="25">
        <v>29</v>
      </c>
      <c r="F12" s="25">
        <v>3</v>
      </c>
      <c r="G12" s="25">
        <v>48</v>
      </c>
      <c r="H12" s="25">
        <v>11</v>
      </c>
      <c r="I12" s="25">
        <v>102</v>
      </c>
      <c r="J12" s="25">
        <v>1</v>
      </c>
      <c r="K12" s="25">
        <v>12</v>
      </c>
      <c r="L12" s="25">
        <v>38</v>
      </c>
      <c r="M12" s="29">
        <v>51</v>
      </c>
      <c r="N12" s="28">
        <v>0.53700000000000003</v>
      </c>
      <c r="O12" s="95">
        <f>PRODUCT(I12/N12)</f>
        <v>189.94413407821227</v>
      </c>
      <c r="P12" s="18" t="s">
        <v>94</v>
      </c>
      <c r="Q12" s="18"/>
      <c r="R12" s="18" t="s">
        <v>150</v>
      </c>
      <c r="S12" s="18"/>
      <c r="T12" s="24"/>
      <c r="U12" s="86"/>
      <c r="V12" s="27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86"/>
      <c r="AH12" s="86"/>
      <c r="AI12" s="86"/>
      <c r="AJ12" s="86"/>
      <c r="AK12" s="24"/>
      <c r="AL12" s="25">
        <v>1</v>
      </c>
      <c r="AM12" s="86"/>
      <c r="AN12" s="107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2015</v>
      </c>
      <c r="C13" s="25" t="s">
        <v>57</v>
      </c>
      <c r="D13" s="26" t="s">
        <v>83</v>
      </c>
      <c r="E13" s="25">
        <v>30</v>
      </c>
      <c r="F13" s="25">
        <v>3</v>
      </c>
      <c r="G13" s="25">
        <v>29</v>
      </c>
      <c r="H13" s="25">
        <v>17</v>
      </c>
      <c r="I13" s="25">
        <v>85</v>
      </c>
      <c r="J13" s="25">
        <v>13</v>
      </c>
      <c r="K13" s="25">
        <v>5</v>
      </c>
      <c r="L13" s="25">
        <v>35</v>
      </c>
      <c r="M13" s="29">
        <v>32</v>
      </c>
      <c r="N13" s="32">
        <v>0.42499999999999999</v>
      </c>
      <c r="O13" s="95">
        <v>200</v>
      </c>
      <c r="P13" s="18" t="s">
        <v>151</v>
      </c>
      <c r="Q13" s="18"/>
      <c r="R13" s="18"/>
      <c r="S13" s="18"/>
      <c r="T13" s="24"/>
      <c r="U13" s="25">
        <v>5</v>
      </c>
      <c r="V13" s="27">
        <v>0</v>
      </c>
      <c r="W13" s="27">
        <v>3</v>
      </c>
      <c r="X13" s="25">
        <v>2</v>
      </c>
      <c r="Y13" s="25">
        <v>10</v>
      </c>
      <c r="Z13" s="28">
        <v>0.38500000000000001</v>
      </c>
      <c r="AA13" s="24">
        <v>30</v>
      </c>
      <c r="AB13" s="18"/>
      <c r="AC13" s="18"/>
      <c r="AD13" s="18"/>
      <c r="AE13" s="18"/>
      <c r="AF13" s="24"/>
      <c r="AG13" s="86" t="s">
        <v>87</v>
      </c>
      <c r="AH13" s="86"/>
      <c r="AI13" s="86"/>
      <c r="AJ13" s="86"/>
      <c r="AK13" s="24"/>
      <c r="AL13" s="25"/>
      <c r="AM13" s="86"/>
      <c r="AN13" s="107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2016</v>
      </c>
      <c r="C14" s="25" t="s">
        <v>69</v>
      </c>
      <c r="D14" s="26" t="s">
        <v>83</v>
      </c>
      <c r="E14" s="25">
        <v>27</v>
      </c>
      <c r="F14" s="25">
        <v>0</v>
      </c>
      <c r="G14" s="25">
        <v>30</v>
      </c>
      <c r="H14" s="25">
        <v>6</v>
      </c>
      <c r="I14" s="25">
        <v>78</v>
      </c>
      <c r="J14" s="25">
        <v>8</v>
      </c>
      <c r="K14" s="25">
        <v>4</v>
      </c>
      <c r="L14" s="25">
        <v>36</v>
      </c>
      <c r="M14" s="29">
        <v>30</v>
      </c>
      <c r="N14" s="28">
        <v>0.47299999999999998</v>
      </c>
      <c r="O14" s="95">
        <v>165</v>
      </c>
      <c r="P14" s="18" t="s">
        <v>152</v>
      </c>
      <c r="Q14" s="18"/>
      <c r="R14" s="18"/>
      <c r="S14" s="18"/>
      <c r="T14" s="24"/>
      <c r="U14" s="25">
        <v>8</v>
      </c>
      <c r="V14" s="27">
        <v>0</v>
      </c>
      <c r="W14" s="27">
        <v>14</v>
      </c>
      <c r="X14" s="25">
        <v>4</v>
      </c>
      <c r="Y14" s="25">
        <v>25</v>
      </c>
      <c r="Z14" s="28">
        <v>0.55600000000000005</v>
      </c>
      <c r="AA14" s="24"/>
      <c r="AB14" s="18" t="s">
        <v>94</v>
      </c>
      <c r="AC14" s="18"/>
      <c r="AD14" s="18"/>
      <c r="AE14" s="18"/>
      <c r="AF14" s="24"/>
      <c r="AG14" s="86" t="s">
        <v>133</v>
      </c>
      <c r="AH14" s="86" t="s">
        <v>134</v>
      </c>
      <c r="AI14" s="86"/>
      <c r="AJ14" s="86"/>
      <c r="AK14" s="24"/>
      <c r="AL14" s="25"/>
      <c r="AM14" s="86"/>
      <c r="AN14" s="107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2017</v>
      </c>
      <c r="C15" s="25" t="s">
        <v>69</v>
      </c>
      <c r="D15" s="26" t="s">
        <v>83</v>
      </c>
      <c r="E15" s="25">
        <v>26</v>
      </c>
      <c r="F15" s="25">
        <v>1</v>
      </c>
      <c r="G15" s="25">
        <v>22</v>
      </c>
      <c r="H15" s="25">
        <v>12</v>
      </c>
      <c r="I15" s="25">
        <v>69</v>
      </c>
      <c r="J15" s="25">
        <v>18</v>
      </c>
      <c r="K15" s="25">
        <v>8</v>
      </c>
      <c r="L15" s="25">
        <v>20</v>
      </c>
      <c r="M15" s="29">
        <v>23</v>
      </c>
      <c r="N15" s="32">
        <v>0.45400000000000001</v>
      </c>
      <c r="O15" s="95">
        <v>152</v>
      </c>
      <c r="P15" s="18"/>
      <c r="Q15" s="18"/>
      <c r="R15" s="18"/>
      <c r="S15" s="18"/>
      <c r="T15" s="24"/>
      <c r="U15" s="25">
        <v>10</v>
      </c>
      <c r="V15" s="27">
        <v>1</v>
      </c>
      <c r="W15" s="27">
        <v>8</v>
      </c>
      <c r="X15" s="25">
        <v>8</v>
      </c>
      <c r="Y15" s="25">
        <v>33</v>
      </c>
      <c r="Z15" s="28">
        <v>0.53200000000000003</v>
      </c>
      <c r="AA15" s="24"/>
      <c r="AB15" s="18"/>
      <c r="AC15" s="18"/>
      <c r="AD15" s="18"/>
      <c r="AE15" s="18"/>
      <c r="AF15" s="24"/>
      <c r="AG15" s="86" t="s">
        <v>146</v>
      </c>
      <c r="AH15" s="86" t="s">
        <v>147</v>
      </c>
      <c r="AI15" s="86" t="s">
        <v>148</v>
      </c>
      <c r="AJ15" s="86"/>
      <c r="AK15" s="24"/>
      <c r="AL15" s="25"/>
      <c r="AM15" s="86"/>
      <c r="AN15" s="107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2018</v>
      </c>
      <c r="C16" s="25" t="s">
        <v>61</v>
      </c>
      <c r="D16" s="26" t="s">
        <v>83</v>
      </c>
      <c r="E16" s="25">
        <v>31</v>
      </c>
      <c r="F16" s="25">
        <v>0</v>
      </c>
      <c r="G16" s="25">
        <v>11</v>
      </c>
      <c r="H16" s="25">
        <v>60</v>
      </c>
      <c r="I16" s="25">
        <v>151</v>
      </c>
      <c r="J16" s="25">
        <v>12</v>
      </c>
      <c r="K16" s="25">
        <v>29</v>
      </c>
      <c r="L16" s="25">
        <v>99</v>
      </c>
      <c r="M16" s="29">
        <v>11</v>
      </c>
      <c r="N16" s="28">
        <v>0.64800000000000002</v>
      </c>
      <c r="O16" s="95">
        <v>233.02469135802468</v>
      </c>
      <c r="P16" s="18"/>
      <c r="Q16" s="18" t="s">
        <v>57</v>
      </c>
      <c r="R16" s="18" t="s">
        <v>167</v>
      </c>
      <c r="S16" s="18" t="s">
        <v>166</v>
      </c>
      <c r="T16" s="24"/>
      <c r="U16" s="25">
        <v>12</v>
      </c>
      <c r="V16" s="27">
        <v>0</v>
      </c>
      <c r="W16" s="27">
        <v>3</v>
      </c>
      <c r="X16" s="25">
        <v>21</v>
      </c>
      <c r="Y16" s="25">
        <v>58</v>
      </c>
      <c r="Z16" s="28">
        <v>0.64439999999999997</v>
      </c>
      <c r="AA16" s="24"/>
      <c r="AB16" s="18"/>
      <c r="AC16" s="25" t="s">
        <v>62</v>
      </c>
      <c r="AD16" s="18" t="s">
        <v>57</v>
      </c>
      <c r="AE16" s="18" t="s">
        <v>57</v>
      </c>
      <c r="AF16" s="24"/>
      <c r="AG16" s="86" t="s">
        <v>168</v>
      </c>
      <c r="AH16" s="86" t="s">
        <v>169</v>
      </c>
      <c r="AI16" s="86"/>
      <c r="AJ16" s="86" t="s">
        <v>170</v>
      </c>
      <c r="AK16" s="24"/>
      <c r="AL16" s="25">
        <v>1</v>
      </c>
      <c r="AM16" s="86"/>
      <c r="AN16" s="107"/>
      <c r="AO16" s="27"/>
      <c r="AP16" s="29">
        <v>1</v>
      </c>
      <c r="AQ16" s="25"/>
      <c r="AR16" s="39"/>
    </row>
    <row r="17" spans="1:45" s="4" customFormat="1" ht="15" customHeight="1" x14ac:dyDescent="0.25">
      <c r="A17" s="2"/>
      <c r="B17" s="25">
        <v>2019</v>
      </c>
      <c r="C17" s="25" t="s">
        <v>157</v>
      </c>
      <c r="D17" s="26" t="s">
        <v>83</v>
      </c>
      <c r="E17" s="25">
        <v>18</v>
      </c>
      <c r="F17" s="25">
        <v>1</v>
      </c>
      <c r="G17" s="25">
        <v>25</v>
      </c>
      <c r="H17" s="25">
        <v>19</v>
      </c>
      <c r="I17" s="25">
        <v>69</v>
      </c>
      <c r="J17" s="25">
        <v>4</v>
      </c>
      <c r="K17" s="25">
        <v>11</v>
      </c>
      <c r="L17" s="25">
        <v>28</v>
      </c>
      <c r="M17" s="29">
        <v>26</v>
      </c>
      <c r="N17" s="182">
        <v>0.53480000000000005</v>
      </c>
      <c r="O17" s="95">
        <v>129</v>
      </c>
      <c r="P17" s="18"/>
      <c r="Q17" s="18"/>
      <c r="R17" s="18"/>
      <c r="S17" s="18"/>
      <c r="T17" s="24"/>
      <c r="U17" s="25">
        <v>10</v>
      </c>
      <c r="V17" s="27">
        <v>0</v>
      </c>
      <c r="W17" s="27">
        <v>10</v>
      </c>
      <c r="X17" s="25">
        <v>4</v>
      </c>
      <c r="Y17" s="25">
        <v>29</v>
      </c>
      <c r="Z17" s="28">
        <v>0.48330000000000001</v>
      </c>
      <c r="AA17" s="24"/>
      <c r="AB17" s="18"/>
      <c r="AC17" s="18"/>
      <c r="AD17" s="18"/>
      <c r="AE17" s="18"/>
      <c r="AF17" s="24"/>
      <c r="AG17" s="86" t="s">
        <v>178</v>
      </c>
      <c r="AH17" s="86" t="s">
        <v>179</v>
      </c>
      <c r="AI17" s="86" t="s">
        <v>180</v>
      </c>
      <c r="AJ17" s="86"/>
      <c r="AK17" s="24"/>
      <c r="AL17" s="25"/>
      <c r="AM17" s="86"/>
      <c r="AN17" s="107"/>
      <c r="AO17" s="27"/>
      <c r="AP17" s="29"/>
      <c r="AQ17" s="25">
        <v>1</v>
      </c>
      <c r="AR17" s="39"/>
    </row>
    <row r="18" spans="1:45" s="4" customFormat="1" ht="15" customHeight="1" x14ac:dyDescent="0.25">
      <c r="A18" s="2"/>
      <c r="B18" s="25">
        <v>2020</v>
      </c>
      <c r="C18" s="25" t="s">
        <v>61</v>
      </c>
      <c r="D18" s="26" t="s">
        <v>83</v>
      </c>
      <c r="E18" s="25">
        <v>19</v>
      </c>
      <c r="F18" s="25">
        <v>1</v>
      </c>
      <c r="G18" s="25">
        <v>15</v>
      </c>
      <c r="H18" s="25">
        <v>11</v>
      </c>
      <c r="I18" s="25">
        <v>78</v>
      </c>
      <c r="J18" s="25">
        <v>7</v>
      </c>
      <c r="K18" s="25">
        <v>8</v>
      </c>
      <c r="L18" s="25">
        <v>47</v>
      </c>
      <c r="M18" s="25">
        <v>16</v>
      </c>
      <c r="N18" s="28">
        <v>0.62390000000000001</v>
      </c>
      <c r="O18" s="30">
        <v>125</v>
      </c>
      <c r="P18" s="73"/>
      <c r="Q18" s="18"/>
      <c r="R18" s="18"/>
      <c r="S18" s="18"/>
      <c r="T18" s="24"/>
      <c r="U18" s="25">
        <v>8</v>
      </c>
      <c r="V18" s="27">
        <v>0</v>
      </c>
      <c r="W18" s="27">
        <v>3</v>
      </c>
      <c r="X18" s="25">
        <v>4</v>
      </c>
      <c r="Y18" s="25">
        <v>17</v>
      </c>
      <c r="Z18" s="28">
        <v>0.5</v>
      </c>
      <c r="AA18" s="24"/>
      <c r="AB18" s="18"/>
      <c r="AC18" s="18"/>
      <c r="AD18" s="18"/>
      <c r="AE18" s="18"/>
      <c r="AF18" s="24"/>
      <c r="AG18" s="86" t="s">
        <v>298</v>
      </c>
      <c r="AH18" s="86" t="s">
        <v>299</v>
      </c>
      <c r="AI18" s="86"/>
      <c r="AJ18" s="86" t="s">
        <v>301</v>
      </c>
      <c r="AK18" s="24"/>
      <c r="AL18" s="25"/>
      <c r="AM18" s="86"/>
      <c r="AN18" s="107"/>
      <c r="AO18" s="27"/>
      <c r="AP18" s="29">
        <v>1</v>
      </c>
      <c r="AQ18" s="25"/>
      <c r="AR18" s="39"/>
    </row>
    <row r="19" spans="1:45" s="4" customFormat="1" ht="15" customHeight="1" x14ac:dyDescent="0.25">
      <c r="A19" s="1"/>
      <c r="B19" s="16" t="s">
        <v>7</v>
      </c>
      <c r="C19" s="17"/>
      <c r="D19" s="15"/>
      <c r="E19" s="18">
        <f t="shared" ref="E19:M19" si="0">SUM(E4:E18)</f>
        <v>234</v>
      </c>
      <c r="F19" s="18">
        <f t="shared" si="0"/>
        <v>11</v>
      </c>
      <c r="G19" s="18">
        <f t="shared" si="0"/>
        <v>207</v>
      </c>
      <c r="H19" s="18">
        <f t="shared" si="0"/>
        <v>158</v>
      </c>
      <c r="I19" s="18">
        <f t="shared" si="0"/>
        <v>807</v>
      </c>
      <c r="J19" s="18">
        <f t="shared" si="0"/>
        <v>96</v>
      </c>
      <c r="K19" s="18">
        <f t="shared" si="0"/>
        <v>115</v>
      </c>
      <c r="L19" s="18">
        <f t="shared" si="0"/>
        <v>378</v>
      </c>
      <c r="M19" s="17">
        <f t="shared" si="0"/>
        <v>218</v>
      </c>
      <c r="N19" s="33">
        <f>PRODUCT(I19/O19)</f>
        <v>0.53375913105549944</v>
      </c>
      <c r="O19" s="89">
        <f>SUM(O3:O18)</f>
        <v>1511.9179289807587</v>
      </c>
      <c r="P19" s="73" t="s">
        <v>48</v>
      </c>
      <c r="Q19" s="73" t="s">
        <v>48</v>
      </c>
      <c r="R19" s="73" t="s">
        <v>48</v>
      </c>
      <c r="S19" s="73" t="s">
        <v>48</v>
      </c>
      <c r="T19" s="30"/>
      <c r="U19" s="18">
        <f>SUM(U13:U18)</f>
        <v>53</v>
      </c>
      <c r="V19" s="18">
        <f t="shared" ref="V19:Y19" si="1">SUM(V13:V18)</f>
        <v>1</v>
      </c>
      <c r="W19" s="18">
        <f t="shared" si="1"/>
        <v>41</v>
      </c>
      <c r="X19" s="18">
        <f t="shared" si="1"/>
        <v>43</v>
      </c>
      <c r="Y19" s="18">
        <f t="shared" si="1"/>
        <v>172</v>
      </c>
      <c r="Z19" s="33">
        <f>PRODUCT(N25)</f>
        <v>0.54258675078864349</v>
      </c>
      <c r="AA19" s="85">
        <f>SUM(AA4:AA18)</f>
        <v>47</v>
      </c>
      <c r="AB19" s="73" t="s">
        <v>48</v>
      </c>
      <c r="AC19" s="73" t="s">
        <v>171</v>
      </c>
      <c r="AD19" s="73" t="s">
        <v>48</v>
      </c>
      <c r="AE19" s="73" t="s">
        <v>48</v>
      </c>
      <c r="AF19" s="24"/>
      <c r="AG19" s="73" t="s">
        <v>144</v>
      </c>
      <c r="AH19" s="73" t="s">
        <v>300</v>
      </c>
      <c r="AI19" s="73" t="s">
        <v>71</v>
      </c>
      <c r="AJ19" s="73" t="s">
        <v>75</v>
      </c>
      <c r="AK19" s="24"/>
      <c r="AL19" s="18">
        <f t="shared" ref="AL19:AQ19" si="2">SUM(AL4:AL18)</f>
        <v>2</v>
      </c>
      <c r="AM19" s="18">
        <f t="shared" si="2"/>
        <v>0</v>
      </c>
      <c r="AN19" s="18">
        <f t="shared" si="2"/>
        <v>0</v>
      </c>
      <c r="AO19" s="18">
        <f t="shared" si="2"/>
        <v>0</v>
      </c>
      <c r="AP19" s="18">
        <f t="shared" si="2"/>
        <v>2</v>
      </c>
      <c r="AQ19" s="18">
        <f t="shared" si="2"/>
        <v>1</v>
      </c>
      <c r="AR19" s="39"/>
    </row>
    <row r="20" spans="1:45" s="4" customFormat="1" ht="15" customHeight="1" x14ac:dyDescent="0.25">
      <c r="A20" s="1"/>
      <c r="B20" s="16" t="s">
        <v>293</v>
      </c>
      <c r="C20" s="17"/>
      <c r="D20" s="15"/>
      <c r="E20" s="17"/>
      <c r="F20" s="14"/>
      <c r="G20" s="14"/>
      <c r="H20" s="14"/>
      <c r="I20" s="14"/>
      <c r="J20" s="14"/>
      <c r="K20" s="14"/>
      <c r="L20" s="14"/>
      <c r="M20" s="14"/>
      <c r="N20" s="77"/>
      <c r="O20" s="24"/>
      <c r="P20" s="22"/>
      <c r="Q20" s="20"/>
      <c r="R20" s="78"/>
      <c r="S20" s="79"/>
      <c r="T20" s="24"/>
      <c r="U20" s="17"/>
      <c r="V20" s="14"/>
      <c r="W20" s="14" t="s">
        <v>303</v>
      </c>
      <c r="X20" s="14" t="s">
        <v>304</v>
      </c>
      <c r="Y20" s="14"/>
      <c r="Z20" s="15"/>
      <c r="AA20" s="24"/>
      <c r="AB20" s="80"/>
      <c r="AC20" s="81"/>
      <c r="AD20" s="78"/>
      <c r="AE20" s="79"/>
      <c r="AF20" s="24"/>
      <c r="AG20" s="82">
        <v>0.83299999999999996</v>
      </c>
      <c r="AH20" s="83">
        <v>0.4</v>
      </c>
      <c r="AI20" s="83">
        <v>0.5</v>
      </c>
      <c r="AJ20" s="84">
        <v>0</v>
      </c>
      <c r="AK20" s="24"/>
      <c r="AL20" s="17"/>
      <c r="AM20" s="14"/>
      <c r="AN20" s="14"/>
      <c r="AO20" s="14"/>
      <c r="AP20" s="14"/>
      <c r="AQ20" s="15"/>
      <c r="AR20" s="39"/>
    </row>
    <row r="21" spans="1:45" ht="15" customHeight="1" x14ac:dyDescent="0.25">
      <c r="A21" s="2"/>
      <c r="B21" s="26" t="s">
        <v>2</v>
      </c>
      <c r="C21" s="29"/>
      <c r="D21" s="34">
        <f>SUM(F19:H19)+((I19-F19-G19)/3)+(E19/3)+(AL19*25)+(AM19*25)+(AN19*10)+(AO19*25)+(AP19*20)+(AQ19*15)</f>
        <v>755.33333333333337</v>
      </c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5"/>
      <c r="P21" s="24"/>
      <c r="Q21" s="24"/>
      <c r="R21" s="24"/>
      <c r="S21" s="24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24"/>
      <c r="AG21" s="35"/>
      <c r="AH21" s="35"/>
      <c r="AI21" s="35"/>
      <c r="AJ21" s="35"/>
      <c r="AK21" s="24"/>
      <c r="AL21" s="35"/>
      <c r="AM21" s="35"/>
      <c r="AN21" s="35"/>
      <c r="AO21" s="35"/>
      <c r="AP21" s="35"/>
      <c r="AQ21" s="35"/>
      <c r="AR21" s="39"/>
    </row>
    <row r="22" spans="1:45" s="4" customFormat="1" ht="15" customHeight="1" x14ac:dyDescent="0.25">
      <c r="A22" s="2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0"/>
      <c r="P22" s="30"/>
      <c r="Q22" s="30"/>
      <c r="R22" s="30"/>
      <c r="S22" s="30"/>
      <c r="T22" s="30"/>
      <c r="U22" s="35"/>
      <c r="V22" s="38"/>
      <c r="W22" s="35"/>
      <c r="X22" s="35"/>
      <c r="Y22" s="35"/>
      <c r="Z22" s="35"/>
      <c r="AA22" s="35"/>
      <c r="AB22" s="35"/>
      <c r="AC22" s="35"/>
      <c r="AD22" s="35"/>
      <c r="AE22" s="35"/>
      <c r="AF22" s="24"/>
      <c r="AG22" s="35"/>
      <c r="AH22" s="35"/>
      <c r="AI22" s="35"/>
      <c r="AJ22" s="35"/>
      <c r="AK22" s="24"/>
      <c r="AL22" s="35"/>
      <c r="AM22" s="35"/>
      <c r="AN22" s="35"/>
      <c r="AO22" s="35"/>
      <c r="AP22" s="35"/>
      <c r="AQ22" s="35"/>
      <c r="AR22" s="39"/>
    </row>
    <row r="23" spans="1:45" ht="15" customHeight="1" x14ac:dyDescent="0.25">
      <c r="A23" s="2"/>
      <c r="B23" s="22" t="s">
        <v>24</v>
      </c>
      <c r="C23" s="40"/>
      <c r="D23" s="40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35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41" t="s">
        <v>29</v>
      </c>
      <c r="Q23" s="12"/>
      <c r="R23" s="12"/>
      <c r="S23" s="12"/>
      <c r="T23" s="42"/>
      <c r="U23" s="42"/>
      <c r="V23" s="42"/>
      <c r="W23" s="42"/>
      <c r="X23" s="42"/>
      <c r="Y23" s="12"/>
      <c r="Z23" s="12"/>
      <c r="AA23" s="12"/>
      <c r="AB23" s="42"/>
      <c r="AC23" s="42"/>
      <c r="AD23" s="12"/>
      <c r="AE23" s="43"/>
      <c r="AF23" s="24"/>
      <c r="AG23" s="41" t="s">
        <v>58</v>
      </c>
      <c r="AH23" s="12"/>
      <c r="AI23" s="42"/>
      <c r="AJ23" s="43"/>
      <c r="AK23" s="24"/>
      <c r="AL23" s="10" t="s">
        <v>59</v>
      </c>
      <c r="AM23" s="12"/>
      <c r="AN23" s="12"/>
      <c r="AO23" s="12"/>
      <c r="AP23" s="12"/>
      <c r="AQ23" s="43"/>
      <c r="AR23" s="39"/>
    </row>
    <row r="24" spans="1:45" ht="15" customHeight="1" x14ac:dyDescent="0.25">
      <c r="A24" s="2"/>
      <c r="B24" s="41" t="s">
        <v>12</v>
      </c>
      <c r="C24" s="12"/>
      <c r="D24" s="43"/>
      <c r="E24" s="25">
        <f>PRODUCT(E19)</f>
        <v>234</v>
      </c>
      <c r="F24" s="25">
        <f>PRODUCT(F19)</f>
        <v>11</v>
      </c>
      <c r="G24" s="25">
        <f>PRODUCT(G19)</f>
        <v>207</v>
      </c>
      <c r="H24" s="25">
        <f>PRODUCT(H19)</f>
        <v>158</v>
      </c>
      <c r="I24" s="25">
        <f>PRODUCT(I19)</f>
        <v>807</v>
      </c>
      <c r="J24" s="35"/>
      <c r="K24" s="44">
        <f>PRODUCT((F24+G24)/E24)</f>
        <v>0.93162393162393164</v>
      </c>
      <c r="L24" s="44">
        <f>PRODUCT(H24/E24)</f>
        <v>0.67521367521367526</v>
      </c>
      <c r="M24" s="44">
        <f>PRODUCT(I24/E24)</f>
        <v>3.4487179487179489</v>
      </c>
      <c r="N24" s="32">
        <f>PRODUCT(N19)</f>
        <v>0.53375913105549944</v>
      </c>
      <c r="O24" s="24">
        <f>PRODUCT(O19)</f>
        <v>1511.9179289807587</v>
      </c>
      <c r="P24" s="168" t="s">
        <v>9</v>
      </c>
      <c r="Q24" s="183"/>
      <c r="R24" s="169" t="s">
        <v>97</v>
      </c>
      <c r="S24" s="169"/>
      <c r="T24" s="169"/>
      <c r="U24" s="169"/>
      <c r="V24" s="169"/>
      <c r="W24" s="169"/>
      <c r="X24" s="169"/>
      <c r="Y24" s="184"/>
      <c r="Z24" s="184" t="s">
        <v>60</v>
      </c>
      <c r="AA24" s="169"/>
      <c r="AB24" s="169"/>
      <c r="AC24" s="185" t="s">
        <v>101</v>
      </c>
      <c r="AD24" s="186"/>
      <c r="AE24" s="170"/>
      <c r="AF24" s="24"/>
      <c r="AG24" s="187"/>
      <c r="AH24" s="200"/>
      <c r="AI24" s="169"/>
      <c r="AJ24" s="170"/>
      <c r="AK24" s="24"/>
      <c r="AL24" s="168"/>
      <c r="AM24" s="184"/>
      <c r="AN24" s="169"/>
      <c r="AO24" s="169"/>
      <c r="AP24" s="169"/>
      <c r="AQ24" s="170"/>
      <c r="AR24" s="39"/>
    </row>
    <row r="25" spans="1:45" ht="15" customHeight="1" x14ac:dyDescent="0.25">
      <c r="A25" s="2"/>
      <c r="B25" s="45" t="s">
        <v>14</v>
      </c>
      <c r="C25" s="46"/>
      <c r="D25" s="47"/>
      <c r="E25" s="25">
        <f>SUM(U19)</f>
        <v>53</v>
      </c>
      <c r="F25" s="25">
        <f>SUM(V19)</f>
        <v>1</v>
      </c>
      <c r="G25" s="25">
        <f>SUM(W19)</f>
        <v>41</v>
      </c>
      <c r="H25" s="25">
        <f>SUM(X19)</f>
        <v>43</v>
      </c>
      <c r="I25" s="25">
        <f>SUM(Y19)</f>
        <v>172</v>
      </c>
      <c r="J25" s="35"/>
      <c r="K25" s="44">
        <f>PRODUCT((F25+G25)/E25)</f>
        <v>0.79245283018867929</v>
      </c>
      <c r="L25" s="44">
        <f>PRODUCT(H25/E25)</f>
        <v>0.81132075471698117</v>
      </c>
      <c r="M25" s="44">
        <f>PRODUCT(I25/E25)</f>
        <v>3.2452830188679247</v>
      </c>
      <c r="N25" s="32">
        <f>PRODUCT(I25/O25)</f>
        <v>0.54258675078864349</v>
      </c>
      <c r="O25" s="24">
        <v>317</v>
      </c>
      <c r="P25" s="187" t="s">
        <v>51</v>
      </c>
      <c r="Q25" s="188"/>
      <c r="R25" s="189" t="s">
        <v>98</v>
      </c>
      <c r="S25" s="189"/>
      <c r="T25" s="189"/>
      <c r="U25" s="189"/>
      <c r="V25" s="189"/>
      <c r="W25" s="189"/>
      <c r="X25" s="189"/>
      <c r="Y25" s="190"/>
      <c r="Z25" s="190" t="s">
        <v>86</v>
      </c>
      <c r="AA25" s="189"/>
      <c r="AB25" s="189"/>
      <c r="AC25" s="191" t="s">
        <v>102</v>
      </c>
      <c r="AD25" s="89"/>
      <c r="AE25" s="192"/>
      <c r="AF25" s="24"/>
      <c r="AG25" s="187"/>
      <c r="AH25" s="191"/>
      <c r="AI25" s="189"/>
      <c r="AJ25" s="192"/>
      <c r="AK25" s="24"/>
      <c r="AL25" s="187"/>
      <c r="AM25" s="190"/>
      <c r="AN25" s="189"/>
      <c r="AO25" s="189"/>
      <c r="AP25" s="189"/>
      <c r="AQ25" s="192"/>
      <c r="AR25" s="39"/>
    </row>
    <row r="26" spans="1:45" ht="15" customHeight="1" x14ac:dyDescent="0.25">
      <c r="A26" s="2"/>
      <c r="B26" s="48" t="s">
        <v>15</v>
      </c>
      <c r="C26" s="49"/>
      <c r="D26" s="50"/>
      <c r="E26" s="31">
        <v>4</v>
      </c>
      <c r="F26" s="31">
        <v>1</v>
      </c>
      <c r="G26" s="31">
        <v>2</v>
      </c>
      <c r="H26" s="31">
        <v>2</v>
      </c>
      <c r="I26" s="31">
        <v>14</v>
      </c>
      <c r="J26" s="35"/>
      <c r="K26" s="51">
        <v>0.75</v>
      </c>
      <c r="L26" s="51">
        <v>0.5</v>
      </c>
      <c r="M26" s="51">
        <v>3.5</v>
      </c>
      <c r="N26" s="52">
        <v>0.77800000000000002</v>
      </c>
      <c r="O26" s="24">
        <v>18</v>
      </c>
      <c r="P26" s="187" t="s">
        <v>52</v>
      </c>
      <c r="Q26" s="188"/>
      <c r="R26" s="189" t="s">
        <v>99</v>
      </c>
      <c r="S26" s="189"/>
      <c r="T26" s="189"/>
      <c r="U26" s="189"/>
      <c r="V26" s="189"/>
      <c r="W26" s="189"/>
      <c r="X26" s="189"/>
      <c r="Y26" s="190"/>
      <c r="Z26" s="190" t="s">
        <v>85</v>
      </c>
      <c r="AA26" s="189"/>
      <c r="AB26" s="189"/>
      <c r="AC26" s="191" t="s">
        <v>103</v>
      </c>
      <c r="AD26" s="89"/>
      <c r="AE26" s="192"/>
      <c r="AF26" s="24"/>
      <c r="AG26" s="201"/>
      <c r="AH26" s="191"/>
      <c r="AI26" s="189"/>
      <c r="AJ26" s="192"/>
      <c r="AK26" s="24"/>
      <c r="AL26" s="187"/>
      <c r="AM26" s="190"/>
      <c r="AN26" s="189"/>
      <c r="AO26" s="189"/>
      <c r="AP26" s="189"/>
      <c r="AQ26" s="192"/>
      <c r="AR26" s="39"/>
    </row>
    <row r="27" spans="1:45" ht="15" customHeight="1" x14ac:dyDescent="0.25">
      <c r="A27" s="2"/>
      <c r="B27" s="53" t="s">
        <v>25</v>
      </c>
      <c r="C27" s="54"/>
      <c r="D27" s="55"/>
      <c r="E27" s="18">
        <f>SUM(E24:E26)</f>
        <v>291</v>
      </c>
      <c r="F27" s="18">
        <f>SUM(F24:F26)</f>
        <v>13</v>
      </c>
      <c r="G27" s="18">
        <f>SUM(G24:G26)</f>
        <v>250</v>
      </c>
      <c r="H27" s="18">
        <f>SUM(H24:H26)</f>
        <v>203</v>
      </c>
      <c r="I27" s="18">
        <f>SUM(I24:I26)</f>
        <v>993</v>
      </c>
      <c r="J27" s="35"/>
      <c r="K27" s="56">
        <f>PRODUCT((F27+G27)/E27)</f>
        <v>0.90378006872852235</v>
      </c>
      <c r="L27" s="56">
        <f>PRODUCT(H27/E27)</f>
        <v>0.69759450171821302</v>
      </c>
      <c r="M27" s="56">
        <f>PRODUCT(I27/E27)</f>
        <v>3.4123711340206184</v>
      </c>
      <c r="N27" s="33">
        <f>PRODUCT(I27/O27)</f>
        <v>0.53765247736156718</v>
      </c>
      <c r="O27" s="24">
        <f>SUM(O24:O26)</f>
        <v>1846.9179289807587</v>
      </c>
      <c r="P27" s="193" t="s">
        <v>10</v>
      </c>
      <c r="Q27" s="194"/>
      <c r="R27" s="195" t="s">
        <v>100</v>
      </c>
      <c r="S27" s="195"/>
      <c r="T27" s="195"/>
      <c r="U27" s="195"/>
      <c r="V27" s="195"/>
      <c r="W27" s="195"/>
      <c r="X27" s="195"/>
      <c r="Y27" s="196"/>
      <c r="Z27" s="196" t="s">
        <v>104</v>
      </c>
      <c r="AA27" s="195"/>
      <c r="AB27" s="195"/>
      <c r="AC27" s="197" t="s">
        <v>105</v>
      </c>
      <c r="AD27" s="198"/>
      <c r="AE27" s="199"/>
      <c r="AF27" s="24"/>
      <c r="AG27" s="67"/>
      <c r="AH27" s="197"/>
      <c r="AI27" s="202"/>
      <c r="AJ27" s="199"/>
      <c r="AK27" s="24"/>
      <c r="AL27" s="193"/>
      <c r="AM27" s="196"/>
      <c r="AN27" s="195"/>
      <c r="AO27" s="195"/>
      <c r="AP27" s="195"/>
      <c r="AQ27" s="199"/>
      <c r="AR27" s="39"/>
    </row>
    <row r="28" spans="1:45" ht="15" customHeight="1" x14ac:dyDescent="0.25">
      <c r="A28" s="2"/>
      <c r="B28" s="37"/>
      <c r="C28" s="37"/>
      <c r="D28" s="37"/>
      <c r="E28" s="37"/>
      <c r="F28" s="37"/>
      <c r="G28" s="37"/>
      <c r="H28" s="37"/>
      <c r="I28" s="37"/>
      <c r="J28" s="35"/>
      <c r="K28" s="37"/>
      <c r="L28" s="37"/>
      <c r="M28" s="37"/>
      <c r="N28" s="36"/>
      <c r="O28" s="24">
        <f>SUM(O25:O27)</f>
        <v>2181.9179289807589</v>
      </c>
      <c r="P28" s="35"/>
      <c r="Q28" s="38"/>
      <c r="R28" s="35"/>
      <c r="S28" s="35"/>
      <c r="T28" s="24"/>
      <c r="U28" s="24"/>
      <c r="V28" s="38"/>
      <c r="W28" s="35"/>
      <c r="X28" s="35"/>
      <c r="Y28" s="24"/>
      <c r="Z28" s="24"/>
      <c r="AA28" s="24"/>
      <c r="AB28" s="24"/>
      <c r="AC28" s="24"/>
      <c r="AD28" s="24"/>
      <c r="AE28" s="24"/>
      <c r="AF28" s="24"/>
      <c r="AG28" s="24"/>
      <c r="AH28" s="57"/>
      <c r="AI28" s="35"/>
      <c r="AJ28" s="35"/>
      <c r="AK28" s="24"/>
      <c r="AL28" s="35"/>
      <c r="AM28" s="35"/>
      <c r="AN28" s="35"/>
      <c r="AO28" s="35"/>
      <c r="AP28" s="35"/>
      <c r="AQ28" s="35"/>
      <c r="AR28" s="39"/>
    </row>
    <row r="29" spans="1:45" ht="15" customHeight="1" x14ac:dyDescent="0.2">
      <c r="A29" s="2"/>
      <c r="B29" s="35" t="s">
        <v>64</v>
      </c>
      <c r="C29" s="35"/>
      <c r="D29" s="35" t="s">
        <v>95</v>
      </c>
      <c r="E29" s="35"/>
      <c r="F29" s="35"/>
      <c r="G29" s="35"/>
      <c r="H29" s="35"/>
      <c r="I29" s="35"/>
      <c r="J29" s="35"/>
      <c r="K29" s="35"/>
      <c r="L29" s="35"/>
      <c r="M29" s="35" t="s">
        <v>96</v>
      </c>
      <c r="N29" s="35"/>
      <c r="O29" s="35"/>
      <c r="P29" s="35"/>
      <c r="Q29" s="35"/>
      <c r="R29" s="35"/>
      <c r="S29" s="35" t="s">
        <v>84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5" customHeight="1" x14ac:dyDescent="0.2">
      <c r="A30" s="2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ht="14.25" x14ac:dyDescent="0.2">
      <c r="A31" s="2"/>
      <c r="B31" s="203" t="s">
        <v>183</v>
      </c>
      <c r="C31" s="62"/>
      <c r="D31" s="62"/>
      <c r="E31" s="62"/>
      <c r="F31" s="62" t="s">
        <v>184</v>
      </c>
      <c r="G31" s="62" t="s">
        <v>3</v>
      </c>
      <c r="H31" s="62" t="s">
        <v>5</v>
      </c>
      <c r="I31" s="62" t="s">
        <v>6</v>
      </c>
      <c r="J31" s="62" t="s">
        <v>185</v>
      </c>
      <c r="K31" s="204" t="s">
        <v>16</v>
      </c>
      <c r="L31" s="35"/>
      <c r="M31" s="205" t="s">
        <v>186</v>
      </c>
      <c r="N31" s="120"/>
      <c r="O31" s="120"/>
      <c r="P31" s="62" t="s">
        <v>3</v>
      </c>
      <c r="Q31" s="62" t="s">
        <v>5</v>
      </c>
      <c r="R31" s="62" t="s">
        <v>6</v>
      </c>
      <c r="S31" s="62" t="s">
        <v>185</v>
      </c>
      <c r="T31" s="120"/>
      <c r="U31" s="204" t="s">
        <v>16</v>
      </c>
      <c r="V31" s="35"/>
      <c r="W31" s="205" t="s">
        <v>187</v>
      </c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206"/>
      <c r="AI31" s="207" t="s">
        <v>275</v>
      </c>
      <c r="AJ31" s="208"/>
      <c r="AK31" s="208"/>
      <c r="AL31" s="227" t="s">
        <v>3</v>
      </c>
      <c r="AM31" s="227" t="s">
        <v>5</v>
      </c>
      <c r="AN31" s="227" t="s">
        <v>6</v>
      </c>
      <c r="AO31" s="120"/>
      <c r="AP31" s="120"/>
      <c r="AQ31" s="87"/>
      <c r="AR31" s="24"/>
      <c r="AS31" s="24"/>
    </row>
    <row r="32" spans="1:45" ht="15" customHeight="1" x14ac:dyDescent="0.2">
      <c r="A32" s="2"/>
      <c r="B32" s="209">
        <v>2011</v>
      </c>
      <c r="C32" s="89" t="s">
        <v>69</v>
      </c>
      <c r="D32" s="189" t="s">
        <v>83</v>
      </c>
      <c r="E32" s="89"/>
      <c r="F32" s="89">
        <v>21</v>
      </c>
      <c r="G32" s="89">
        <v>2</v>
      </c>
      <c r="H32" s="210">
        <f t="shared" ref="H32:H39" si="3">PRODUCT((F9+G9)/E9)</f>
        <v>0</v>
      </c>
      <c r="I32" s="210">
        <f t="shared" ref="I32:I39" si="4">PRODUCT(H9/E9)</f>
        <v>0</v>
      </c>
      <c r="J32" s="210">
        <f t="shared" ref="J32:J39" si="5">PRODUCT(F9+G9+H9)/E9</f>
        <v>0</v>
      </c>
      <c r="K32" s="211">
        <f t="shared" ref="K32:K39" si="6">PRODUCT(I9/E9)</f>
        <v>3.5</v>
      </c>
      <c r="L32" s="38"/>
      <c r="M32" s="201" t="s">
        <v>191</v>
      </c>
      <c r="N32" s="89"/>
      <c r="O32" s="89">
        <v>20</v>
      </c>
      <c r="P32" s="225" t="s">
        <v>244</v>
      </c>
      <c r="Q32" s="225"/>
      <c r="R32" s="225"/>
      <c r="S32" s="225"/>
      <c r="T32" s="210"/>
      <c r="U32" s="211" t="s">
        <v>211</v>
      </c>
      <c r="V32" s="38"/>
      <c r="W32" s="201" t="s">
        <v>188</v>
      </c>
      <c r="X32" s="191"/>
      <c r="Y32" s="189"/>
      <c r="Z32" s="189"/>
      <c r="AA32" s="189"/>
      <c r="AB32" s="189"/>
      <c r="AC32" s="189"/>
      <c r="AD32" s="189"/>
      <c r="AE32" s="189"/>
      <c r="AF32" s="189"/>
      <c r="AG32" s="190"/>
      <c r="AH32" s="212"/>
      <c r="AI32" s="189" t="s">
        <v>282</v>
      </c>
      <c r="AJ32" s="189"/>
      <c r="AK32" s="189"/>
      <c r="AL32" s="190">
        <v>234</v>
      </c>
      <c r="AM32" s="190">
        <v>218</v>
      </c>
      <c r="AN32" s="190">
        <v>158</v>
      </c>
      <c r="AO32" s="189"/>
      <c r="AP32" s="189"/>
      <c r="AQ32" s="192"/>
      <c r="AR32" s="24"/>
      <c r="AS32" s="24"/>
    </row>
    <row r="33" spans="1:45" ht="15" customHeight="1" x14ac:dyDescent="0.2">
      <c r="A33" s="2"/>
      <c r="B33" s="209">
        <v>2012</v>
      </c>
      <c r="C33" s="89" t="s">
        <v>94</v>
      </c>
      <c r="D33" s="189" t="s">
        <v>83</v>
      </c>
      <c r="E33" s="89"/>
      <c r="F33" s="89">
        <v>22</v>
      </c>
      <c r="G33" s="89">
        <v>26</v>
      </c>
      <c r="H33" s="210">
        <f t="shared" si="3"/>
        <v>0.23076923076923078</v>
      </c>
      <c r="I33" s="210">
        <f t="shared" si="4"/>
        <v>0.34615384615384615</v>
      </c>
      <c r="J33" s="210">
        <f t="shared" si="5"/>
        <v>0.57692307692307687</v>
      </c>
      <c r="K33" s="211">
        <f t="shared" si="6"/>
        <v>2.7307692307692308</v>
      </c>
      <c r="L33" s="38"/>
      <c r="M33" s="201" t="s">
        <v>192</v>
      </c>
      <c r="N33" s="89"/>
      <c r="O33" s="89">
        <v>20</v>
      </c>
      <c r="P33" s="225" t="s">
        <v>245</v>
      </c>
      <c r="Q33" s="225" t="s">
        <v>220</v>
      </c>
      <c r="R33" s="225" t="s">
        <v>228</v>
      </c>
      <c r="S33" s="225" t="s">
        <v>236</v>
      </c>
      <c r="T33" s="210"/>
      <c r="U33" s="211" t="s">
        <v>212</v>
      </c>
      <c r="V33" s="38"/>
      <c r="W33" s="213" t="s">
        <v>189</v>
      </c>
      <c r="X33" s="191"/>
      <c r="Y33" s="191" t="s">
        <v>207</v>
      </c>
      <c r="Z33" s="214"/>
      <c r="AA33" s="214"/>
      <c r="AB33" s="214"/>
      <c r="AC33" s="214"/>
      <c r="AD33" s="214"/>
      <c r="AE33" s="214"/>
      <c r="AF33" s="214"/>
      <c r="AG33" s="215" t="s">
        <v>208</v>
      </c>
      <c r="AH33" s="192"/>
      <c r="AI33" s="189" t="s">
        <v>276</v>
      </c>
      <c r="AJ33" s="189"/>
      <c r="AK33" s="189"/>
      <c r="AL33" s="190"/>
      <c r="AM33" s="229">
        <f>PRODUCT(AM32/AL32)</f>
        <v>0.93162393162393164</v>
      </c>
      <c r="AN33" s="229">
        <f>PRODUCT(AN32/AL32)</f>
        <v>0.67521367521367526</v>
      </c>
      <c r="AO33" s="189"/>
      <c r="AP33" s="189"/>
      <c r="AQ33" s="192"/>
      <c r="AR33" s="24"/>
      <c r="AS33" s="24"/>
    </row>
    <row r="34" spans="1:45" ht="15" customHeight="1" x14ac:dyDescent="0.2">
      <c r="A34" s="2"/>
      <c r="B34" s="209">
        <v>2013</v>
      </c>
      <c r="C34" s="89" t="s">
        <v>79</v>
      </c>
      <c r="D34" s="189" t="s">
        <v>83</v>
      </c>
      <c r="E34" s="89"/>
      <c r="F34" s="89">
        <v>23</v>
      </c>
      <c r="G34" s="89">
        <v>26</v>
      </c>
      <c r="H34" s="210">
        <f t="shared" si="3"/>
        <v>0.88461538461538458</v>
      </c>
      <c r="I34" s="210">
        <f t="shared" si="4"/>
        <v>0.5</v>
      </c>
      <c r="J34" s="210">
        <f t="shared" si="5"/>
        <v>1.3846153846153846</v>
      </c>
      <c r="K34" s="211">
        <f t="shared" si="6"/>
        <v>3.7307692307692308</v>
      </c>
      <c r="L34" s="38"/>
      <c r="M34" s="201" t="s">
        <v>193</v>
      </c>
      <c r="N34" s="89"/>
      <c r="O34" s="89">
        <v>21</v>
      </c>
      <c r="P34" s="225" t="s">
        <v>246</v>
      </c>
      <c r="Q34" s="225" t="s">
        <v>221</v>
      </c>
      <c r="R34" s="225" t="s">
        <v>229</v>
      </c>
      <c r="S34" s="225" t="s">
        <v>237</v>
      </c>
      <c r="T34" s="210"/>
      <c r="U34" s="211" t="s">
        <v>213</v>
      </c>
      <c r="V34" s="38"/>
      <c r="W34" s="213"/>
      <c r="X34" s="191"/>
      <c r="Y34" s="191"/>
      <c r="Z34" s="189"/>
      <c r="AA34" s="189"/>
      <c r="AB34" s="189"/>
      <c r="AC34" s="191"/>
      <c r="AD34" s="189"/>
      <c r="AE34" s="189"/>
      <c r="AF34" s="189"/>
      <c r="AG34" s="191"/>
      <c r="AH34" s="192"/>
      <c r="AI34" s="189"/>
      <c r="AJ34" s="189"/>
      <c r="AK34" s="189"/>
      <c r="AL34" s="189"/>
      <c r="AM34" s="191"/>
      <c r="AN34" s="189"/>
      <c r="AO34" s="189"/>
      <c r="AP34" s="189"/>
      <c r="AQ34" s="192"/>
      <c r="AR34" s="24"/>
      <c r="AS34" s="24"/>
    </row>
    <row r="35" spans="1:45" ht="15" customHeight="1" x14ac:dyDescent="0.2">
      <c r="A35" s="2"/>
      <c r="B35" s="209">
        <v>2014</v>
      </c>
      <c r="C35" s="89" t="s">
        <v>79</v>
      </c>
      <c r="D35" s="189" t="s">
        <v>83</v>
      </c>
      <c r="E35" s="89"/>
      <c r="F35" s="89">
        <v>24</v>
      </c>
      <c r="G35" s="89">
        <v>29</v>
      </c>
      <c r="H35" s="216">
        <f t="shared" si="3"/>
        <v>1.7586206896551724</v>
      </c>
      <c r="I35" s="210">
        <f t="shared" si="4"/>
        <v>0.37931034482758619</v>
      </c>
      <c r="J35" s="210">
        <f t="shared" si="5"/>
        <v>2.1379310344827585</v>
      </c>
      <c r="K35" s="211">
        <f t="shared" si="6"/>
        <v>3.5172413793103448</v>
      </c>
      <c r="L35" s="38"/>
      <c r="M35" s="201" t="s">
        <v>194</v>
      </c>
      <c r="N35" s="89"/>
      <c r="O35" s="89"/>
      <c r="P35" s="225" t="s">
        <v>247</v>
      </c>
      <c r="Q35" s="225" t="s">
        <v>222</v>
      </c>
      <c r="R35" s="225" t="s">
        <v>230</v>
      </c>
      <c r="S35" s="225" t="s">
        <v>238</v>
      </c>
      <c r="T35" s="210"/>
      <c r="U35" s="211" t="s">
        <v>214</v>
      </c>
      <c r="V35" s="38"/>
      <c r="W35" s="213" t="s">
        <v>190</v>
      </c>
      <c r="X35" s="191"/>
      <c r="Y35" s="191"/>
      <c r="Z35" s="189"/>
      <c r="AA35" s="189"/>
      <c r="AB35" s="189"/>
      <c r="AC35" s="191"/>
      <c r="AD35" s="189"/>
      <c r="AE35" s="189"/>
      <c r="AF35" s="189"/>
      <c r="AG35" s="191"/>
      <c r="AH35" s="192"/>
      <c r="AI35" s="189"/>
      <c r="AJ35" s="189"/>
      <c r="AK35" s="189"/>
      <c r="AL35" s="189"/>
      <c r="AM35" s="191"/>
      <c r="AN35" s="189"/>
      <c r="AO35" s="189"/>
      <c r="AP35" s="189"/>
      <c r="AQ35" s="192"/>
      <c r="AR35" s="24"/>
      <c r="AS35" s="24"/>
    </row>
    <row r="36" spans="1:45" ht="15" customHeight="1" x14ac:dyDescent="0.2">
      <c r="A36" s="2"/>
      <c r="B36" s="209">
        <v>2015</v>
      </c>
      <c r="C36" s="89" t="s">
        <v>57</v>
      </c>
      <c r="D36" s="189" t="s">
        <v>83</v>
      </c>
      <c r="E36" s="89"/>
      <c r="F36" s="89">
        <v>25</v>
      </c>
      <c r="G36" s="89">
        <v>30</v>
      </c>
      <c r="H36" s="210">
        <f t="shared" si="3"/>
        <v>1.0666666666666667</v>
      </c>
      <c r="I36" s="210">
        <f t="shared" si="4"/>
        <v>0.56666666666666665</v>
      </c>
      <c r="J36" s="210">
        <f t="shared" si="5"/>
        <v>1.6333333333333333</v>
      </c>
      <c r="K36" s="211">
        <f t="shared" si="6"/>
        <v>2.8333333333333335</v>
      </c>
      <c r="L36" s="38"/>
      <c r="M36" s="201" t="s">
        <v>195</v>
      </c>
      <c r="N36" s="89"/>
      <c r="O36" s="89"/>
      <c r="P36" s="225" t="s">
        <v>248</v>
      </c>
      <c r="Q36" s="225" t="s">
        <v>223</v>
      </c>
      <c r="R36" s="225" t="s">
        <v>231</v>
      </c>
      <c r="S36" s="225" t="s">
        <v>239</v>
      </c>
      <c r="T36" s="210"/>
      <c r="U36" s="211" t="s">
        <v>215</v>
      </c>
      <c r="V36" s="38"/>
      <c r="W36" s="213" t="s">
        <v>189</v>
      </c>
      <c r="X36" s="189"/>
      <c r="Y36" s="214" t="s">
        <v>209</v>
      </c>
      <c r="Z36" s="214"/>
      <c r="AA36" s="214"/>
      <c r="AB36" s="214"/>
      <c r="AC36" s="214"/>
      <c r="AD36" s="214"/>
      <c r="AE36" s="214"/>
      <c r="AF36" s="214"/>
      <c r="AG36" s="214" t="s">
        <v>210</v>
      </c>
      <c r="AH36" s="211">
        <v>0.93457943925233644</v>
      </c>
      <c r="AI36" s="189"/>
      <c r="AJ36" s="189"/>
      <c r="AK36" s="189"/>
      <c r="AL36" s="189"/>
      <c r="AM36" s="191"/>
      <c r="AN36" s="189"/>
      <c r="AO36" s="189"/>
      <c r="AP36" s="189"/>
      <c r="AQ36" s="192"/>
      <c r="AR36" s="24"/>
      <c r="AS36" s="24"/>
    </row>
    <row r="37" spans="1:45" ht="15" customHeight="1" x14ac:dyDescent="0.2">
      <c r="A37" s="2"/>
      <c r="B37" s="209">
        <v>2016</v>
      </c>
      <c r="C37" s="89" t="s">
        <v>69</v>
      </c>
      <c r="D37" s="189" t="s">
        <v>83</v>
      </c>
      <c r="E37" s="89"/>
      <c r="F37" s="89">
        <v>26</v>
      </c>
      <c r="G37" s="89">
        <v>27</v>
      </c>
      <c r="H37" s="210">
        <f t="shared" si="3"/>
        <v>1.1111111111111112</v>
      </c>
      <c r="I37" s="210">
        <f t="shared" si="4"/>
        <v>0.22222222222222221</v>
      </c>
      <c r="J37" s="210">
        <f t="shared" si="5"/>
        <v>1.3333333333333333</v>
      </c>
      <c r="K37" s="211">
        <f t="shared" si="6"/>
        <v>2.8888888888888888</v>
      </c>
      <c r="L37" s="38"/>
      <c r="M37" s="201" t="s">
        <v>196</v>
      </c>
      <c r="N37" s="89"/>
      <c r="O37" s="89"/>
      <c r="P37" s="225" t="s">
        <v>249</v>
      </c>
      <c r="Q37" s="225" t="s">
        <v>224</v>
      </c>
      <c r="R37" s="225" t="s">
        <v>232</v>
      </c>
      <c r="S37" s="225" t="s">
        <v>240</v>
      </c>
      <c r="T37" s="210"/>
      <c r="U37" s="211" t="s">
        <v>216</v>
      </c>
      <c r="V37" s="38"/>
      <c r="W37" s="213"/>
      <c r="X37" s="191"/>
      <c r="Y37" s="191"/>
      <c r="Z37" s="189"/>
      <c r="AA37" s="189"/>
      <c r="AB37" s="189"/>
      <c r="AC37" s="191"/>
      <c r="AD37" s="189"/>
      <c r="AE37" s="189"/>
      <c r="AF37" s="189"/>
      <c r="AG37" s="191"/>
      <c r="AH37" s="192"/>
      <c r="AI37" s="207" t="s">
        <v>277</v>
      </c>
      <c r="AJ37" s="208"/>
      <c r="AK37" s="208"/>
      <c r="AL37" s="227" t="s">
        <v>278</v>
      </c>
      <c r="AM37" s="227" t="s">
        <v>279</v>
      </c>
      <c r="AN37" s="227" t="s">
        <v>280</v>
      </c>
      <c r="AO37" s="227"/>
      <c r="AP37" s="120"/>
      <c r="AQ37" s="87"/>
      <c r="AR37" s="24"/>
      <c r="AS37" s="24"/>
    </row>
    <row r="38" spans="1:45" ht="15" customHeight="1" x14ac:dyDescent="0.2">
      <c r="A38" s="2"/>
      <c r="B38" s="209">
        <v>2017</v>
      </c>
      <c r="C38" s="89" t="s">
        <v>69</v>
      </c>
      <c r="D38" s="189" t="s">
        <v>83</v>
      </c>
      <c r="E38" s="89"/>
      <c r="F38" s="89">
        <v>27</v>
      </c>
      <c r="G38" s="89">
        <v>26</v>
      </c>
      <c r="H38" s="210">
        <f t="shared" si="3"/>
        <v>0.88461538461538458</v>
      </c>
      <c r="I38" s="210">
        <f t="shared" si="4"/>
        <v>0.46153846153846156</v>
      </c>
      <c r="J38" s="210">
        <f t="shared" si="5"/>
        <v>1.3461538461538463</v>
      </c>
      <c r="K38" s="211">
        <f t="shared" si="6"/>
        <v>2.6538461538461537</v>
      </c>
      <c r="L38" s="38"/>
      <c r="M38" s="201" t="s">
        <v>197</v>
      </c>
      <c r="N38" s="89"/>
      <c r="O38" s="89"/>
      <c r="P38" s="225" t="s">
        <v>215</v>
      </c>
      <c r="Q38" s="225" t="s">
        <v>225</v>
      </c>
      <c r="R38" s="225" t="s">
        <v>233</v>
      </c>
      <c r="S38" s="225" t="s">
        <v>241</v>
      </c>
      <c r="T38" s="210"/>
      <c r="U38" s="211" t="s">
        <v>217</v>
      </c>
      <c r="V38" s="38"/>
      <c r="W38" s="213"/>
      <c r="X38" s="191"/>
      <c r="Y38" s="191"/>
      <c r="Z38" s="189"/>
      <c r="AA38" s="189"/>
      <c r="AB38" s="189"/>
      <c r="AC38" s="191"/>
      <c r="AD38" s="189"/>
      <c r="AE38" s="189"/>
      <c r="AF38" s="189"/>
      <c r="AG38" s="191"/>
      <c r="AH38" s="192"/>
      <c r="AI38" s="189" t="s">
        <v>282</v>
      </c>
      <c r="AJ38" s="189"/>
      <c r="AK38" s="189"/>
      <c r="AL38" s="229">
        <f>PRODUCT(AM33)</f>
        <v>0.93162393162393164</v>
      </c>
      <c r="AM38" s="229">
        <f>PRODUCT(AM55)</f>
        <v>0.79245283018867929</v>
      </c>
      <c r="AN38" s="229">
        <f>PRODUCT(AL38-AM38)</f>
        <v>0.13917110143525235</v>
      </c>
      <c r="AO38" s="190"/>
      <c r="AP38" s="189"/>
      <c r="AQ38" s="192"/>
      <c r="AR38" s="24"/>
      <c r="AS38" s="24"/>
    </row>
    <row r="39" spans="1:45" ht="15" customHeight="1" x14ac:dyDescent="0.2">
      <c r="A39" s="2"/>
      <c r="B39" s="209">
        <v>2018</v>
      </c>
      <c r="C39" s="89" t="s">
        <v>61</v>
      </c>
      <c r="D39" s="189" t="s">
        <v>83</v>
      </c>
      <c r="E39" s="89"/>
      <c r="F39" s="89">
        <v>28</v>
      </c>
      <c r="G39" s="89">
        <v>31</v>
      </c>
      <c r="H39" s="210">
        <f t="shared" si="3"/>
        <v>0.35483870967741937</v>
      </c>
      <c r="I39" s="216">
        <f t="shared" si="4"/>
        <v>1.935483870967742</v>
      </c>
      <c r="J39" s="210">
        <f t="shared" si="5"/>
        <v>2.2903225806451615</v>
      </c>
      <c r="K39" s="217">
        <f t="shared" si="6"/>
        <v>4.870967741935484</v>
      </c>
      <c r="L39" s="38"/>
      <c r="M39" s="201" t="s">
        <v>198</v>
      </c>
      <c r="N39" s="89"/>
      <c r="O39" s="89"/>
      <c r="P39" s="225" t="s">
        <v>250</v>
      </c>
      <c r="Q39" s="225" t="s">
        <v>226</v>
      </c>
      <c r="R39" s="225" t="s">
        <v>234</v>
      </c>
      <c r="S39" s="225" t="s">
        <v>242</v>
      </c>
      <c r="T39" s="210"/>
      <c r="U39" s="211" t="s">
        <v>218</v>
      </c>
      <c r="V39" s="38"/>
      <c r="W39" s="213"/>
      <c r="X39" s="191"/>
      <c r="Y39" s="191"/>
      <c r="Z39" s="189"/>
      <c r="AA39" s="189"/>
      <c r="AB39" s="189"/>
      <c r="AC39" s="191"/>
      <c r="AD39" s="189"/>
      <c r="AE39" s="189"/>
      <c r="AF39" s="189"/>
      <c r="AG39" s="191"/>
      <c r="AH39" s="192"/>
      <c r="AI39" s="189"/>
      <c r="AJ39" s="189"/>
      <c r="AK39" s="189"/>
      <c r="AL39" s="189"/>
      <c r="AM39" s="191"/>
      <c r="AN39" s="189"/>
      <c r="AO39" s="189"/>
      <c r="AP39" s="189"/>
      <c r="AQ39" s="192"/>
      <c r="AR39" s="24"/>
      <c r="AS39" s="24"/>
    </row>
    <row r="40" spans="1:45" ht="15" customHeight="1" x14ac:dyDescent="0.2">
      <c r="A40" s="2"/>
      <c r="B40" s="209">
        <v>2019</v>
      </c>
      <c r="C40" s="89" t="s">
        <v>157</v>
      </c>
      <c r="D40" s="189" t="s">
        <v>83</v>
      </c>
      <c r="E40" s="89"/>
      <c r="F40" s="89">
        <v>29</v>
      </c>
      <c r="G40" s="89">
        <v>18</v>
      </c>
      <c r="H40" s="210">
        <f t="shared" ref="H40" si="7">PRODUCT((F18+G18)/E18)</f>
        <v>0.84210526315789469</v>
      </c>
      <c r="I40" s="210">
        <f t="shared" ref="I40" si="8">PRODUCT(H18/E18)</f>
        <v>0.57894736842105265</v>
      </c>
      <c r="J40" s="216">
        <f t="shared" ref="J40" si="9">PRODUCT(F18+G18+H18)/E18</f>
        <v>1.4210526315789473</v>
      </c>
      <c r="K40" s="211">
        <f t="shared" ref="K40" si="10">PRODUCT(I18/E18)</f>
        <v>4.1052631578947372</v>
      </c>
      <c r="L40" s="38"/>
      <c r="M40" s="201" t="s">
        <v>199</v>
      </c>
      <c r="N40" s="89"/>
      <c r="O40" s="89"/>
      <c r="P40" s="225" t="s">
        <v>251</v>
      </c>
      <c r="Q40" s="225" t="s">
        <v>227</v>
      </c>
      <c r="R40" s="225" t="s">
        <v>235</v>
      </c>
      <c r="S40" s="225" t="s">
        <v>243</v>
      </c>
      <c r="T40" s="210"/>
      <c r="U40" s="211" t="s">
        <v>219</v>
      </c>
      <c r="V40" s="38"/>
      <c r="W40" s="213"/>
      <c r="X40" s="191"/>
      <c r="Y40" s="191"/>
      <c r="Z40" s="189"/>
      <c r="AA40" s="189"/>
      <c r="AB40" s="189"/>
      <c r="AC40" s="191"/>
      <c r="AD40" s="189"/>
      <c r="AE40" s="189"/>
      <c r="AF40" s="189"/>
      <c r="AG40" s="191"/>
      <c r="AH40" s="192"/>
      <c r="AI40" s="189"/>
      <c r="AJ40" s="189"/>
      <c r="AK40" s="189"/>
      <c r="AL40" s="189"/>
      <c r="AM40" s="191"/>
      <c r="AN40" s="189"/>
      <c r="AO40" s="189"/>
      <c r="AP40" s="189"/>
      <c r="AQ40" s="192"/>
      <c r="AR40" s="24"/>
      <c r="AS40" s="24"/>
    </row>
    <row r="41" spans="1:45" ht="15" customHeight="1" x14ac:dyDescent="0.2">
      <c r="A41" s="2"/>
      <c r="B41" s="209">
        <v>2020</v>
      </c>
      <c r="C41" s="89" t="s">
        <v>61</v>
      </c>
      <c r="D41" s="189" t="s">
        <v>83</v>
      </c>
      <c r="E41" s="89"/>
      <c r="F41" s="89">
        <v>30</v>
      </c>
      <c r="G41" s="89">
        <v>19</v>
      </c>
      <c r="H41" s="210">
        <f t="shared" ref="H41" si="11">PRODUCT((F19+G19)/E19)</f>
        <v>0.93162393162393164</v>
      </c>
      <c r="I41" s="210">
        <f t="shared" ref="I41" si="12">PRODUCT(H19/E19)</f>
        <v>0.67521367521367526</v>
      </c>
      <c r="J41" s="210">
        <f t="shared" ref="J41" si="13">PRODUCT(F19+G19+H19)/E19</f>
        <v>1.6068376068376069</v>
      </c>
      <c r="K41" s="211">
        <f t="shared" ref="K41" si="14">PRODUCT(I19/E19)</f>
        <v>3.4487179487179489</v>
      </c>
      <c r="L41" s="38"/>
      <c r="M41" s="201" t="s">
        <v>292</v>
      </c>
      <c r="N41" s="89"/>
      <c r="O41" s="89"/>
      <c r="P41" s="93" t="s">
        <v>297</v>
      </c>
      <c r="Q41" s="93" t="s">
        <v>294</v>
      </c>
      <c r="R41" s="216" t="s">
        <v>296</v>
      </c>
      <c r="S41" s="216" t="s">
        <v>295</v>
      </c>
      <c r="T41" s="216"/>
      <c r="U41" s="217" t="s">
        <v>296</v>
      </c>
      <c r="V41" s="38"/>
      <c r="W41" s="213"/>
      <c r="X41" s="191"/>
      <c r="Y41" s="191"/>
      <c r="Z41" s="189"/>
      <c r="AA41" s="189"/>
      <c r="AB41" s="189"/>
      <c r="AC41" s="191"/>
      <c r="AD41" s="189"/>
      <c r="AE41" s="189"/>
      <c r="AF41" s="189"/>
      <c r="AG41" s="191"/>
      <c r="AH41" s="192"/>
      <c r="AI41" s="189"/>
      <c r="AJ41" s="189"/>
      <c r="AK41" s="189"/>
      <c r="AL41" s="189"/>
      <c r="AM41" s="191"/>
      <c r="AN41" s="189"/>
      <c r="AO41" s="189"/>
      <c r="AP41" s="189"/>
      <c r="AQ41" s="192"/>
      <c r="AR41" s="24"/>
      <c r="AS41" s="24"/>
    </row>
    <row r="42" spans="1:45" ht="15" customHeight="1" x14ac:dyDescent="0.2">
      <c r="A42" s="2"/>
      <c r="B42" s="209"/>
      <c r="C42" s="89"/>
      <c r="D42" s="189"/>
      <c r="E42" s="89"/>
      <c r="F42" s="89"/>
      <c r="G42" s="89"/>
      <c r="H42" s="210"/>
      <c r="I42" s="210"/>
      <c r="J42" s="210"/>
      <c r="K42" s="211"/>
      <c r="L42" s="38"/>
      <c r="M42" s="201"/>
      <c r="N42" s="89"/>
      <c r="O42" s="89"/>
      <c r="P42" s="89"/>
      <c r="Q42" s="89"/>
      <c r="R42" s="210"/>
      <c r="S42" s="210"/>
      <c r="T42" s="210"/>
      <c r="U42" s="211"/>
      <c r="V42" s="38"/>
      <c r="W42" s="213"/>
      <c r="X42" s="191"/>
      <c r="Y42" s="191"/>
      <c r="Z42" s="189"/>
      <c r="AA42" s="189"/>
      <c r="AB42" s="189"/>
      <c r="AC42" s="191"/>
      <c r="AD42" s="189"/>
      <c r="AE42" s="189"/>
      <c r="AF42" s="189"/>
      <c r="AG42" s="191"/>
      <c r="AH42" s="192"/>
      <c r="AI42" s="207" t="s">
        <v>281</v>
      </c>
      <c r="AJ42" s="208"/>
      <c r="AK42" s="208"/>
      <c r="AL42" s="227" t="s">
        <v>278</v>
      </c>
      <c r="AM42" s="227" t="s">
        <v>279</v>
      </c>
      <c r="AN42" s="227" t="s">
        <v>280</v>
      </c>
      <c r="AO42" s="227"/>
      <c r="AP42" s="120"/>
      <c r="AQ42" s="87"/>
      <c r="AR42" s="24"/>
      <c r="AS42" s="24"/>
    </row>
    <row r="43" spans="1:45" ht="15" customHeight="1" x14ac:dyDescent="0.2">
      <c r="A43" s="2"/>
      <c r="B43" s="203" t="s">
        <v>283</v>
      </c>
      <c r="C43" s="62"/>
      <c r="D43" s="120"/>
      <c r="E43" s="62"/>
      <c r="F43" s="62"/>
      <c r="G43" s="62"/>
      <c r="H43" s="230"/>
      <c r="I43" s="230"/>
      <c r="J43" s="230"/>
      <c r="K43" s="231"/>
      <c r="L43" s="38"/>
      <c r="M43" s="203" t="s">
        <v>284</v>
      </c>
      <c r="N43" s="62"/>
      <c r="O43" s="120"/>
      <c r="P43" s="62"/>
      <c r="Q43" s="62"/>
      <c r="R43" s="62"/>
      <c r="S43" s="230"/>
      <c r="T43" s="230"/>
      <c r="U43" s="231"/>
      <c r="V43" s="38"/>
      <c r="W43" s="213"/>
      <c r="X43" s="191"/>
      <c r="Y43" s="191"/>
      <c r="Z43" s="189"/>
      <c r="AA43" s="189"/>
      <c r="AB43" s="189"/>
      <c r="AC43" s="191"/>
      <c r="AD43" s="189"/>
      <c r="AE43" s="189"/>
      <c r="AF43" s="189"/>
      <c r="AG43" s="191"/>
      <c r="AH43" s="192"/>
      <c r="AI43" s="189" t="s">
        <v>282</v>
      </c>
      <c r="AJ43" s="189"/>
      <c r="AK43" s="189"/>
      <c r="AL43" s="229">
        <f>PRODUCT(AN33)</f>
        <v>0.67521367521367526</v>
      </c>
      <c r="AM43" s="229">
        <f>PRODUCT(AN55)</f>
        <v>0.64150943396226412</v>
      </c>
      <c r="AN43" s="229">
        <f>PRODUCT(AL43-AM43)</f>
        <v>3.3704241251411138E-2</v>
      </c>
      <c r="AO43" s="190"/>
      <c r="AP43" s="189"/>
      <c r="AQ43" s="192"/>
      <c r="AR43" s="24"/>
      <c r="AS43" s="24"/>
    </row>
    <row r="44" spans="1:45" ht="15" customHeight="1" x14ac:dyDescent="0.2">
      <c r="A44" s="2"/>
      <c r="B44" s="232">
        <v>4339</v>
      </c>
      <c r="C44" s="214" t="s">
        <v>290</v>
      </c>
      <c r="D44" s="189"/>
      <c r="E44" s="89"/>
      <c r="F44" s="89"/>
      <c r="G44" s="89"/>
      <c r="H44" s="210"/>
      <c r="I44" s="210"/>
      <c r="J44" s="210"/>
      <c r="K44" s="211"/>
      <c r="L44" s="38"/>
      <c r="M44" s="201"/>
      <c r="N44" s="191"/>
      <c r="O44" s="89"/>
      <c r="P44" s="89"/>
      <c r="Q44" s="89"/>
      <c r="R44" s="89"/>
      <c r="S44" s="89"/>
      <c r="T44" s="210"/>
      <c r="U44" s="211"/>
      <c r="V44" s="38"/>
      <c r="W44" s="213"/>
      <c r="X44" s="191"/>
      <c r="Y44" s="191"/>
      <c r="Z44" s="189"/>
      <c r="AA44" s="189"/>
      <c r="AB44" s="189"/>
      <c r="AC44" s="191"/>
      <c r="AD44" s="189"/>
      <c r="AE44" s="189"/>
      <c r="AF44" s="189"/>
      <c r="AG44" s="191"/>
      <c r="AH44" s="192"/>
      <c r="AI44" s="189"/>
      <c r="AJ44" s="189"/>
      <c r="AK44" s="189"/>
      <c r="AL44" s="189"/>
      <c r="AM44" s="191"/>
      <c r="AN44" s="189"/>
      <c r="AO44" s="189"/>
      <c r="AP44" s="189"/>
      <c r="AQ44" s="192"/>
      <c r="AR44" s="24"/>
      <c r="AS44" s="24"/>
    </row>
    <row r="45" spans="1:45" ht="15" customHeight="1" x14ac:dyDescent="0.2">
      <c r="A45" s="2"/>
      <c r="B45" s="209"/>
      <c r="C45" s="89"/>
      <c r="D45" s="189"/>
      <c r="E45" s="89"/>
      <c r="F45" s="89"/>
      <c r="G45" s="89"/>
      <c r="H45" s="210"/>
      <c r="I45" s="210"/>
      <c r="J45" s="210"/>
      <c r="K45" s="211"/>
      <c r="L45" s="38"/>
      <c r="M45" s="201"/>
      <c r="N45" s="191"/>
      <c r="O45" s="89"/>
      <c r="P45" s="89"/>
      <c r="Q45" s="89"/>
      <c r="R45" s="89"/>
      <c r="S45" s="89"/>
      <c r="T45" s="210"/>
      <c r="U45" s="211"/>
      <c r="V45" s="38"/>
      <c r="W45" s="213"/>
      <c r="X45" s="191"/>
      <c r="Y45" s="191"/>
      <c r="Z45" s="189"/>
      <c r="AA45" s="189"/>
      <c r="AB45" s="189"/>
      <c r="AC45" s="191"/>
      <c r="AD45" s="189"/>
      <c r="AE45" s="189"/>
      <c r="AF45" s="189"/>
      <c r="AG45" s="191"/>
      <c r="AH45" s="192"/>
      <c r="AI45" s="189"/>
      <c r="AJ45" s="189"/>
      <c r="AK45" s="189"/>
      <c r="AL45" s="189"/>
      <c r="AM45" s="191"/>
      <c r="AN45" s="189"/>
      <c r="AO45" s="189"/>
      <c r="AP45" s="189"/>
      <c r="AQ45" s="192"/>
      <c r="AR45" s="24"/>
      <c r="AS45" s="24"/>
    </row>
    <row r="46" spans="1:45" ht="15" customHeight="1" x14ac:dyDescent="0.2">
      <c r="A46" s="2"/>
      <c r="B46" s="203" t="s">
        <v>285</v>
      </c>
      <c r="C46" s="62"/>
      <c r="D46" s="120"/>
      <c r="E46" s="62"/>
      <c r="F46" s="62"/>
      <c r="G46" s="62"/>
      <c r="H46" s="230"/>
      <c r="I46" s="230"/>
      <c r="J46" s="230"/>
      <c r="K46" s="231"/>
      <c r="L46" s="38"/>
      <c r="M46" s="232"/>
      <c r="N46" s="214"/>
      <c r="O46" s="89"/>
      <c r="P46" s="89"/>
      <c r="Q46" s="89"/>
      <c r="R46" s="89"/>
      <c r="S46" s="89"/>
      <c r="T46" s="210"/>
      <c r="U46" s="211"/>
      <c r="V46" s="38"/>
      <c r="W46" s="213"/>
      <c r="X46" s="191"/>
      <c r="Y46" s="191"/>
      <c r="Z46" s="189"/>
      <c r="AA46" s="189"/>
      <c r="AB46" s="189"/>
      <c r="AC46" s="191"/>
      <c r="AD46" s="189"/>
      <c r="AE46" s="189"/>
      <c r="AF46" s="189"/>
      <c r="AG46" s="191"/>
      <c r="AH46" s="192"/>
      <c r="AI46" s="189"/>
      <c r="AJ46" s="189"/>
      <c r="AK46" s="189"/>
      <c r="AL46" s="189"/>
      <c r="AM46" s="191"/>
      <c r="AN46" s="189"/>
      <c r="AO46" s="189"/>
      <c r="AP46" s="189"/>
      <c r="AQ46" s="192"/>
      <c r="AR46" s="24"/>
      <c r="AS46" s="24"/>
    </row>
    <row r="47" spans="1:45" ht="15" customHeight="1" x14ac:dyDescent="0.2">
      <c r="A47" s="2"/>
      <c r="B47" s="201">
        <v>3925</v>
      </c>
      <c r="C47" s="191" t="s">
        <v>291</v>
      </c>
      <c r="D47" s="189"/>
      <c r="E47" s="89"/>
      <c r="F47" s="89"/>
      <c r="G47" s="89"/>
      <c r="H47" s="210"/>
      <c r="I47" s="210"/>
      <c r="J47" s="210"/>
      <c r="K47" s="211"/>
      <c r="L47" s="38"/>
      <c r="M47" s="232"/>
      <c r="N47" s="214"/>
      <c r="O47" s="89"/>
      <c r="P47" s="89"/>
      <c r="Q47" s="89"/>
      <c r="R47" s="89"/>
      <c r="S47" s="89"/>
      <c r="T47" s="210"/>
      <c r="U47" s="211"/>
      <c r="V47" s="38"/>
      <c r="W47" s="213"/>
      <c r="X47" s="191"/>
      <c r="Y47" s="191"/>
      <c r="Z47" s="189"/>
      <c r="AA47" s="189"/>
      <c r="AB47" s="189"/>
      <c r="AC47" s="191"/>
      <c r="AD47" s="189"/>
      <c r="AE47" s="189"/>
      <c r="AF47" s="189"/>
      <c r="AG47" s="191"/>
      <c r="AH47" s="192"/>
      <c r="AI47" s="189"/>
      <c r="AJ47" s="189"/>
      <c r="AK47" s="189"/>
      <c r="AL47" s="189"/>
      <c r="AM47" s="191"/>
      <c r="AN47" s="189"/>
      <c r="AO47" s="189"/>
      <c r="AP47" s="189"/>
      <c r="AQ47" s="192"/>
      <c r="AR47" s="24"/>
      <c r="AS47" s="24"/>
    </row>
    <row r="48" spans="1:45" ht="15" customHeight="1" x14ac:dyDescent="0.2">
      <c r="A48" s="2"/>
      <c r="B48" s="209"/>
      <c r="C48" s="89"/>
      <c r="D48" s="189"/>
      <c r="E48" s="89"/>
      <c r="F48" s="89"/>
      <c r="G48" s="89"/>
      <c r="H48" s="210"/>
      <c r="I48" s="210"/>
      <c r="J48" s="210"/>
      <c r="K48" s="211"/>
      <c r="L48" s="38"/>
      <c r="M48" s="201"/>
      <c r="N48" s="89"/>
      <c r="O48" s="89"/>
      <c r="P48" s="89"/>
      <c r="Q48" s="89"/>
      <c r="R48" s="89"/>
      <c r="S48" s="89"/>
      <c r="T48" s="224"/>
      <c r="U48" s="233"/>
      <c r="V48" s="38"/>
      <c r="W48" s="213"/>
      <c r="X48" s="191"/>
      <c r="Y48" s="191"/>
      <c r="Z48" s="189"/>
      <c r="AA48" s="189"/>
      <c r="AB48" s="189"/>
      <c r="AC48" s="191"/>
      <c r="AD48" s="189"/>
      <c r="AE48" s="189"/>
      <c r="AF48" s="189"/>
      <c r="AG48" s="191"/>
      <c r="AH48" s="192"/>
      <c r="AI48" s="189"/>
      <c r="AJ48" s="189"/>
      <c r="AK48" s="189"/>
      <c r="AL48" s="189"/>
      <c r="AM48" s="191"/>
      <c r="AN48" s="189"/>
      <c r="AO48" s="189"/>
      <c r="AP48" s="189"/>
      <c r="AQ48" s="192"/>
      <c r="AR48" s="24"/>
      <c r="AS48" s="24"/>
    </row>
    <row r="49" spans="1:45" ht="15" customHeight="1" x14ac:dyDescent="0.2">
      <c r="A49" s="2"/>
      <c r="B49" s="234" t="s">
        <v>286</v>
      </c>
      <c r="C49" s="208" t="s">
        <v>287</v>
      </c>
      <c r="D49" s="208"/>
      <c r="E49" s="62" t="s">
        <v>3</v>
      </c>
      <c r="F49" s="62"/>
      <c r="G49" s="62" t="s">
        <v>288</v>
      </c>
      <c r="H49" s="230"/>
      <c r="I49" s="235" t="s">
        <v>289</v>
      </c>
      <c r="J49" s="230"/>
      <c r="K49" s="231"/>
      <c r="L49" s="38"/>
      <c r="M49" s="201"/>
      <c r="N49" s="89"/>
      <c r="O49" s="89"/>
      <c r="P49" s="89"/>
      <c r="Q49" s="89"/>
      <c r="R49" s="89"/>
      <c r="S49" s="89"/>
      <c r="T49" s="224"/>
      <c r="U49" s="233"/>
      <c r="V49" s="38"/>
      <c r="W49" s="213"/>
      <c r="X49" s="191"/>
      <c r="Y49" s="191"/>
      <c r="Z49" s="189"/>
      <c r="AA49" s="189"/>
      <c r="AB49" s="189"/>
      <c r="AC49" s="191"/>
      <c r="AD49" s="189"/>
      <c r="AE49" s="189"/>
      <c r="AF49" s="189"/>
      <c r="AG49" s="191"/>
      <c r="AH49" s="192"/>
      <c r="AI49" s="189"/>
      <c r="AJ49" s="189"/>
      <c r="AK49" s="189"/>
      <c r="AL49" s="189"/>
      <c r="AM49" s="191"/>
      <c r="AN49" s="189"/>
      <c r="AO49" s="189"/>
      <c r="AP49" s="189"/>
      <c r="AQ49" s="192"/>
      <c r="AR49" s="24"/>
      <c r="AS49" s="24"/>
    </row>
    <row r="50" spans="1:45" ht="15" customHeight="1" x14ac:dyDescent="0.2">
      <c r="A50" s="2"/>
      <c r="B50" s="236"/>
      <c r="C50" s="237" t="s">
        <v>308</v>
      </c>
      <c r="D50" s="89"/>
      <c r="E50" s="89">
        <v>287</v>
      </c>
      <c r="F50" s="89"/>
      <c r="G50" s="89">
        <v>1620</v>
      </c>
      <c r="H50" s="89"/>
      <c r="I50" s="210"/>
      <c r="J50" s="210"/>
      <c r="K50" s="211"/>
      <c r="L50" s="38"/>
      <c r="M50" s="201"/>
      <c r="N50" s="89"/>
      <c r="O50" s="89"/>
      <c r="P50" s="89"/>
      <c r="Q50" s="89"/>
      <c r="R50" s="89"/>
      <c r="S50" s="89"/>
      <c r="T50" s="224"/>
      <c r="U50" s="233"/>
      <c r="V50" s="38"/>
      <c r="W50" s="213"/>
      <c r="X50" s="191"/>
      <c r="Y50" s="191"/>
      <c r="Z50" s="189"/>
      <c r="AA50" s="189"/>
      <c r="AB50" s="189"/>
      <c r="AC50" s="191"/>
      <c r="AD50" s="189"/>
      <c r="AE50" s="189"/>
      <c r="AF50" s="189"/>
      <c r="AG50" s="191"/>
      <c r="AH50" s="192"/>
      <c r="AI50" s="189"/>
      <c r="AJ50" s="189"/>
      <c r="AK50" s="189"/>
      <c r="AL50" s="189"/>
      <c r="AM50" s="191"/>
      <c r="AN50" s="189"/>
      <c r="AO50" s="189"/>
      <c r="AP50" s="189"/>
      <c r="AQ50" s="192"/>
      <c r="AR50" s="24"/>
      <c r="AS50" s="24"/>
    </row>
    <row r="51" spans="1:45" s="9" customFormat="1" ht="15" customHeight="1" x14ac:dyDescent="0.25">
      <c r="A51" s="23"/>
      <c r="B51" s="193"/>
      <c r="C51" s="195"/>
      <c r="D51" s="195"/>
      <c r="E51" s="195"/>
      <c r="F51" s="195"/>
      <c r="G51" s="195"/>
      <c r="H51" s="218"/>
      <c r="I51" s="218"/>
      <c r="J51" s="218"/>
      <c r="K51" s="219"/>
      <c r="L51" s="38"/>
      <c r="M51" s="193"/>
      <c r="N51" s="195"/>
      <c r="O51" s="195"/>
      <c r="P51" s="195"/>
      <c r="Q51" s="195"/>
      <c r="R51" s="195"/>
      <c r="S51" s="195"/>
      <c r="T51" s="195"/>
      <c r="U51" s="219"/>
      <c r="V51" s="38"/>
      <c r="W51" s="193"/>
      <c r="X51" s="195"/>
      <c r="Y51" s="195"/>
      <c r="Z51" s="195"/>
      <c r="AA51" s="195"/>
      <c r="AB51" s="195"/>
      <c r="AC51" s="195"/>
      <c r="AD51" s="195"/>
      <c r="AE51" s="195"/>
      <c r="AF51" s="218"/>
      <c r="AG51" s="218"/>
      <c r="AH51" s="219"/>
      <c r="AI51" s="195"/>
      <c r="AJ51" s="195"/>
      <c r="AK51" s="195"/>
      <c r="AL51" s="195"/>
      <c r="AM51" s="195"/>
      <c r="AN51" s="195"/>
      <c r="AO51" s="195"/>
      <c r="AP51" s="195"/>
      <c r="AQ51" s="199"/>
      <c r="AR51" s="35"/>
      <c r="AS51" s="39"/>
    </row>
    <row r="52" spans="1:45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220"/>
      <c r="AG52" s="221"/>
      <c r="AH52" s="221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9"/>
    </row>
    <row r="53" spans="1:45" ht="15" customHeight="1" x14ac:dyDescent="0.2">
      <c r="A53" s="2"/>
      <c r="B53" s="203" t="s">
        <v>200</v>
      </c>
      <c r="C53" s="62"/>
      <c r="D53" s="62"/>
      <c r="E53" s="62"/>
      <c r="F53" s="62" t="s">
        <v>184</v>
      </c>
      <c r="G53" s="62" t="s">
        <v>3</v>
      </c>
      <c r="H53" s="62" t="s">
        <v>5</v>
      </c>
      <c r="I53" s="62" t="s">
        <v>6</v>
      </c>
      <c r="J53" s="62" t="s">
        <v>185</v>
      </c>
      <c r="K53" s="204" t="s">
        <v>16</v>
      </c>
      <c r="L53" s="35"/>
      <c r="M53" s="205" t="s">
        <v>186</v>
      </c>
      <c r="N53" s="120"/>
      <c r="O53" s="120"/>
      <c r="P53" s="62" t="s">
        <v>3</v>
      </c>
      <c r="Q53" s="62" t="s">
        <v>5</v>
      </c>
      <c r="R53" s="62" t="s">
        <v>6</v>
      </c>
      <c r="S53" s="62" t="s">
        <v>185</v>
      </c>
      <c r="T53" s="120"/>
      <c r="U53" s="204" t="s">
        <v>16</v>
      </c>
      <c r="V53" s="35"/>
      <c r="W53" s="205" t="s">
        <v>201</v>
      </c>
      <c r="X53" s="120"/>
      <c r="Y53" s="120"/>
      <c r="Z53" s="120"/>
      <c r="AA53" s="120"/>
      <c r="AB53" s="120"/>
      <c r="AC53" s="120"/>
      <c r="AD53" s="120"/>
      <c r="AE53" s="120"/>
      <c r="AF53" s="222"/>
      <c r="AG53" s="222"/>
      <c r="AH53" s="223"/>
      <c r="AI53" s="207" t="s">
        <v>275</v>
      </c>
      <c r="AJ53" s="208"/>
      <c r="AK53" s="208"/>
      <c r="AL53" s="227" t="s">
        <v>3</v>
      </c>
      <c r="AM53" s="227" t="s">
        <v>5</v>
      </c>
      <c r="AN53" s="227" t="s">
        <v>6</v>
      </c>
      <c r="AO53" s="120"/>
      <c r="AP53" s="62"/>
      <c r="AQ53" s="87"/>
      <c r="AR53" s="24"/>
      <c r="AS53" s="24"/>
    </row>
    <row r="54" spans="1:45" ht="15" customHeight="1" x14ac:dyDescent="0.2">
      <c r="A54" s="2"/>
      <c r="B54" s="209">
        <v>2015</v>
      </c>
      <c r="C54" s="89" t="s">
        <v>57</v>
      </c>
      <c r="D54" s="189" t="s">
        <v>83</v>
      </c>
      <c r="E54" s="89"/>
      <c r="F54" s="89">
        <v>25</v>
      </c>
      <c r="G54" s="89">
        <v>5</v>
      </c>
      <c r="H54" s="210">
        <f>PRODUCT((V13+W13)/U13)</f>
        <v>0.6</v>
      </c>
      <c r="I54" s="210">
        <f>PRODUCT(X13/U13)</f>
        <v>0.4</v>
      </c>
      <c r="J54" s="210">
        <f>PRODUCT(V13+W13+X13)/U13</f>
        <v>1</v>
      </c>
      <c r="K54" s="211">
        <f>PRODUCT(Y13/U13)</f>
        <v>2</v>
      </c>
      <c r="L54" s="38"/>
      <c r="M54" s="201" t="s">
        <v>202</v>
      </c>
      <c r="N54" s="89"/>
      <c r="O54" s="89">
        <v>20</v>
      </c>
      <c r="P54" s="89" t="s">
        <v>270</v>
      </c>
      <c r="Q54" s="89" t="s">
        <v>252</v>
      </c>
      <c r="R54" s="89" t="s">
        <v>256</v>
      </c>
      <c r="S54" s="89" t="s">
        <v>260</v>
      </c>
      <c r="T54" s="224"/>
      <c r="U54" s="211" t="s">
        <v>265</v>
      </c>
      <c r="V54" s="38"/>
      <c r="W54" s="213"/>
      <c r="X54" s="191"/>
      <c r="Y54" s="191"/>
      <c r="Z54" s="189"/>
      <c r="AA54" s="189"/>
      <c r="AB54" s="189"/>
      <c r="AC54" s="191"/>
      <c r="AD54" s="189"/>
      <c r="AE54" s="189"/>
      <c r="AF54" s="189"/>
      <c r="AG54" s="191"/>
      <c r="AH54" s="192"/>
      <c r="AI54" s="189" t="s">
        <v>282</v>
      </c>
      <c r="AJ54" s="189"/>
      <c r="AK54" s="189"/>
      <c r="AL54" s="190">
        <v>53</v>
      </c>
      <c r="AM54" s="190">
        <v>42</v>
      </c>
      <c r="AN54" s="190">
        <v>34</v>
      </c>
      <c r="AO54" s="189"/>
      <c r="AP54" s="228"/>
      <c r="AQ54" s="192"/>
      <c r="AR54" s="24"/>
      <c r="AS54" s="24"/>
    </row>
    <row r="55" spans="1:45" ht="15" customHeight="1" x14ac:dyDescent="0.2">
      <c r="A55" s="2"/>
      <c r="B55" s="209">
        <v>2016</v>
      </c>
      <c r="C55" s="89" t="s">
        <v>69</v>
      </c>
      <c r="D55" s="189" t="s">
        <v>83</v>
      </c>
      <c r="E55" s="89"/>
      <c r="F55" s="89">
        <v>26</v>
      </c>
      <c r="G55" s="89">
        <v>8</v>
      </c>
      <c r="H55" s="216">
        <f>PRODUCT((V14+W14)/U14)</f>
        <v>1.75</v>
      </c>
      <c r="I55" s="210">
        <f>PRODUCT(X14/U14)</f>
        <v>0.5</v>
      </c>
      <c r="J55" s="216">
        <f>PRODUCT(V14+W14+X14)/U14</f>
        <v>2.25</v>
      </c>
      <c r="K55" s="211">
        <f>PRODUCT(Y14/U14)</f>
        <v>3.125</v>
      </c>
      <c r="L55" s="38"/>
      <c r="M55" s="201" t="s">
        <v>203</v>
      </c>
      <c r="N55" s="89"/>
      <c r="O55" s="89">
        <v>20</v>
      </c>
      <c r="P55" s="89" t="s">
        <v>271</v>
      </c>
      <c r="Q55" s="89" t="s">
        <v>253</v>
      </c>
      <c r="R55" s="89" t="s">
        <v>257</v>
      </c>
      <c r="S55" s="89" t="s">
        <v>261</v>
      </c>
      <c r="T55" s="224"/>
      <c r="U55" s="211" t="s">
        <v>266</v>
      </c>
      <c r="V55" s="38"/>
      <c r="W55" s="213"/>
      <c r="X55" s="191"/>
      <c r="Y55" s="191"/>
      <c r="Z55" s="189"/>
      <c r="AA55" s="189"/>
      <c r="AB55" s="189"/>
      <c r="AC55" s="191"/>
      <c r="AD55" s="189"/>
      <c r="AE55" s="189"/>
      <c r="AF55" s="189"/>
      <c r="AG55" s="191"/>
      <c r="AH55" s="192"/>
      <c r="AI55" s="189" t="s">
        <v>276</v>
      </c>
      <c r="AJ55" s="189"/>
      <c r="AK55" s="189"/>
      <c r="AL55" s="190"/>
      <c r="AM55" s="229">
        <f>PRODUCT(AM54/AL54)</f>
        <v>0.79245283018867929</v>
      </c>
      <c r="AN55" s="229">
        <f>PRODUCT(AN54/AL54)</f>
        <v>0.64150943396226412</v>
      </c>
      <c r="AO55" s="189"/>
      <c r="AP55" s="89"/>
      <c r="AQ55" s="192"/>
      <c r="AR55" s="24"/>
      <c r="AS55" s="24"/>
    </row>
    <row r="56" spans="1:45" ht="15" customHeight="1" x14ac:dyDescent="0.2">
      <c r="A56" s="2"/>
      <c r="B56" s="209">
        <v>2017</v>
      </c>
      <c r="C56" s="89" t="s">
        <v>69</v>
      </c>
      <c r="D56" s="189" t="s">
        <v>83</v>
      </c>
      <c r="E56" s="89"/>
      <c r="F56" s="89">
        <v>27</v>
      </c>
      <c r="G56" s="89">
        <v>10</v>
      </c>
      <c r="H56" s="210">
        <f>PRODUCT((V15+W15)/U15)</f>
        <v>0.9</v>
      </c>
      <c r="I56" s="210">
        <f>PRODUCT(X15/U15)</f>
        <v>0.8</v>
      </c>
      <c r="J56" s="210">
        <f>PRODUCT(V15+W15+X15)/U15</f>
        <v>1.7</v>
      </c>
      <c r="K56" s="211">
        <f>PRODUCT(Y15/U15)</f>
        <v>3.3</v>
      </c>
      <c r="L56" s="38"/>
      <c r="M56" s="201" t="s">
        <v>204</v>
      </c>
      <c r="N56" s="89"/>
      <c r="O56" s="89">
        <v>21</v>
      </c>
      <c r="P56" s="89" t="s">
        <v>272</v>
      </c>
      <c r="Q56" s="89" t="s">
        <v>254</v>
      </c>
      <c r="R56" s="89" t="s">
        <v>258</v>
      </c>
      <c r="S56" s="89" t="s">
        <v>262</v>
      </c>
      <c r="T56" s="224"/>
      <c r="U56" s="211" t="s">
        <v>267</v>
      </c>
      <c r="V56" s="38"/>
      <c r="W56" s="213"/>
      <c r="X56" s="191"/>
      <c r="Y56" s="191"/>
      <c r="Z56" s="189"/>
      <c r="AA56" s="189"/>
      <c r="AB56" s="189"/>
      <c r="AC56" s="191"/>
      <c r="AD56" s="189"/>
      <c r="AE56" s="189"/>
      <c r="AF56" s="189"/>
      <c r="AG56" s="191"/>
      <c r="AH56" s="192"/>
      <c r="AI56" s="189"/>
      <c r="AJ56" s="189"/>
      <c r="AK56" s="189"/>
      <c r="AL56" s="189"/>
      <c r="AM56" s="191"/>
      <c r="AN56" s="189"/>
      <c r="AO56" s="189"/>
      <c r="AP56" s="189"/>
      <c r="AQ56" s="192"/>
      <c r="AR56" s="24"/>
      <c r="AS56" s="24"/>
    </row>
    <row r="57" spans="1:45" ht="15" customHeight="1" x14ac:dyDescent="0.2">
      <c r="A57" s="2"/>
      <c r="B57" s="209">
        <v>2018</v>
      </c>
      <c r="C57" s="89" t="s">
        <v>61</v>
      </c>
      <c r="D57" s="189" t="s">
        <v>83</v>
      </c>
      <c r="E57" s="89"/>
      <c r="F57" s="89">
        <v>28</v>
      </c>
      <c r="G57" s="89">
        <v>12</v>
      </c>
      <c r="H57" s="210">
        <f>PRODUCT((V16+W16)/U16)</f>
        <v>0.25</v>
      </c>
      <c r="I57" s="216">
        <f>PRODUCT(X16/U16)</f>
        <v>1.75</v>
      </c>
      <c r="J57" s="210">
        <f>PRODUCT(V16+W16+X16)/U16</f>
        <v>2</v>
      </c>
      <c r="K57" s="217">
        <f>PRODUCT(Y16/U16)</f>
        <v>4.833333333333333</v>
      </c>
      <c r="L57" s="38"/>
      <c r="M57" s="201" t="s">
        <v>205</v>
      </c>
      <c r="N57" s="89"/>
      <c r="O57" s="89"/>
      <c r="P57" s="89" t="s">
        <v>273</v>
      </c>
      <c r="Q57" s="89" t="s">
        <v>255</v>
      </c>
      <c r="R57" s="89" t="s">
        <v>259</v>
      </c>
      <c r="S57" s="89" t="s">
        <v>263</v>
      </c>
      <c r="T57" s="224"/>
      <c r="U57" s="211" t="s">
        <v>268</v>
      </c>
      <c r="V57" s="38"/>
      <c r="W57" s="213"/>
      <c r="X57" s="191"/>
      <c r="Y57" s="191"/>
      <c r="Z57" s="189"/>
      <c r="AA57" s="189"/>
      <c r="AB57" s="189"/>
      <c r="AC57" s="191"/>
      <c r="AD57" s="189"/>
      <c r="AE57" s="189"/>
      <c r="AF57" s="189"/>
      <c r="AG57" s="191"/>
      <c r="AH57" s="192"/>
      <c r="AI57" s="189"/>
      <c r="AJ57" s="189"/>
      <c r="AK57" s="189"/>
      <c r="AL57" s="189"/>
      <c r="AM57" s="191"/>
      <c r="AN57" s="189"/>
      <c r="AO57" s="189"/>
      <c r="AP57" s="189"/>
      <c r="AQ57" s="192"/>
      <c r="AR57" s="24"/>
      <c r="AS57" s="24"/>
    </row>
    <row r="58" spans="1:45" ht="15" customHeight="1" x14ac:dyDescent="0.2">
      <c r="A58" s="2"/>
      <c r="B58" s="209">
        <v>2019</v>
      </c>
      <c r="C58" s="89" t="s">
        <v>157</v>
      </c>
      <c r="D58" s="189" t="s">
        <v>83</v>
      </c>
      <c r="E58" s="89"/>
      <c r="F58" s="89">
        <v>29</v>
      </c>
      <c r="G58" s="89">
        <v>10</v>
      </c>
      <c r="H58" s="210">
        <f>PRODUCT((V17+W17)/U17)</f>
        <v>1</v>
      </c>
      <c r="I58" s="210">
        <f>PRODUCT(X17/U17)</f>
        <v>0.4</v>
      </c>
      <c r="J58" s="210">
        <f>PRODUCT(V17+W17+X17)/U17</f>
        <v>1.4</v>
      </c>
      <c r="K58" s="211">
        <f>PRODUCT(Y17/U17)</f>
        <v>2.9</v>
      </c>
      <c r="L58" s="38"/>
      <c r="M58" s="201" t="s">
        <v>206</v>
      </c>
      <c r="N58" s="89"/>
      <c r="O58" s="89"/>
      <c r="P58" s="93" t="s">
        <v>274</v>
      </c>
      <c r="Q58" s="93" t="s">
        <v>181</v>
      </c>
      <c r="R58" s="93" t="s">
        <v>182</v>
      </c>
      <c r="S58" s="93" t="s">
        <v>264</v>
      </c>
      <c r="T58" s="226"/>
      <c r="U58" s="217" t="s">
        <v>269</v>
      </c>
      <c r="V58" s="38"/>
      <c r="W58" s="213"/>
      <c r="X58" s="191"/>
      <c r="Y58" s="191"/>
      <c r="Z58" s="189"/>
      <c r="AA58" s="189"/>
      <c r="AB58" s="189"/>
      <c r="AC58" s="191"/>
      <c r="AD58" s="189"/>
      <c r="AE58" s="189"/>
      <c r="AF58" s="189"/>
      <c r="AG58" s="191"/>
      <c r="AH58" s="192"/>
      <c r="AI58" s="189"/>
      <c r="AJ58" s="189"/>
      <c r="AK58" s="189"/>
      <c r="AL58" s="189"/>
      <c r="AM58" s="191"/>
      <c r="AN58" s="189"/>
      <c r="AO58" s="189"/>
      <c r="AP58" s="189"/>
      <c r="AQ58" s="192"/>
      <c r="AR58" s="24"/>
      <c r="AS58" s="24"/>
    </row>
    <row r="59" spans="1:45" ht="15" customHeight="1" x14ac:dyDescent="0.2">
      <c r="A59" s="2"/>
      <c r="B59" s="209">
        <v>2020</v>
      </c>
      <c r="C59" s="89" t="s">
        <v>61</v>
      </c>
      <c r="D59" s="189" t="s">
        <v>83</v>
      </c>
      <c r="E59" s="89"/>
      <c r="F59" s="89">
        <v>30</v>
      </c>
      <c r="G59" s="89">
        <v>8</v>
      </c>
      <c r="H59" s="210">
        <f>PRODUCT((V18+W18)/U18)</f>
        <v>0.375</v>
      </c>
      <c r="I59" s="210">
        <f>PRODUCT(X18/U18)</f>
        <v>0.5</v>
      </c>
      <c r="J59" s="210">
        <f>PRODUCT(V18+W18+X18)/U18</f>
        <v>0.875</v>
      </c>
      <c r="K59" s="211">
        <f>PRODUCT(Y18/U18)</f>
        <v>2.125</v>
      </c>
      <c r="L59" s="38"/>
      <c r="M59" s="201" t="s">
        <v>302</v>
      </c>
      <c r="N59" s="89"/>
      <c r="O59" s="89"/>
      <c r="P59" s="89" t="s">
        <v>307</v>
      </c>
      <c r="Q59" s="89" t="s">
        <v>303</v>
      </c>
      <c r="R59" s="210" t="s">
        <v>304</v>
      </c>
      <c r="S59" s="210" t="s">
        <v>305</v>
      </c>
      <c r="T59" s="210"/>
      <c r="U59" s="211" t="s">
        <v>306</v>
      </c>
      <c r="V59" s="38"/>
      <c r="W59" s="213"/>
      <c r="X59" s="191"/>
      <c r="Y59" s="191"/>
      <c r="Z59" s="189"/>
      <c r="AA59" s="189"/>
      <c r="AB59" s="189"/>
      <c r="AC59" s="191"/>
      <c r="AD59" s="189"/>
      <c r="AE59" s="189"/>
      <c r="AF59" s="189"/>
      <c r="AG59" s="191"/>
      <c r="AH59" s="192"/>
      <c r="AI59" s="189"/>
      <c r="AJ59" s="189"/>
      <c r="AK59" s="189"/>
      <c r="AL59" s="189"/>
      <c r="AM59" s="191"/>
      <c r="AN59" s="189"/>
      <c r="AO59" s="189"/>
      <c r="AP59" s="189"/>
      <c r="AQ59" s="192"/>
      <c r="AR59" s="24"/>
      <c r="AS59" s="24"/>
    </row>
    <row r="60" spans="1:45" s="9" customFormat="1" ht="15" customHeight="1" x14ac:dyDescent="0.25">
      <c r="A60" s="23"/>
      <c r="B60" s="193"/>
      <c r="C60" s="195"/>
      <c r="D60" s="195"/>
      <c r="E60" s="195"/>
      <c r="F60" s="195"/>
      <c r="G60" s="195"/>
      <c r="H60" s="218"/>
      <c r="I60" s="218"/>
      <c r="J60" s="218"/>
      <c r="K60" s="219"/>
      <c r="L60" s="38"/>
      <c r="M60" s="193"/>
      <c r="N60" s="195"/>
      <c r="O60" s="195"/>
      <c r="P60" s="195"/>
      <c r="Q60" s="195"/>
      <c r="R60" s="195"/>
      <c r="S60" s="195"/>
      <c r="T60" s="195"/>
      <c r="U60" s="219"/>
      <c r="V60" s="38"/>
      <c r="W60" s="193"/>
      <c r="X60" s="195"/>
      <c r="Y60" s="195"/>
      <c r="Z60" s="195"/>
      <c r="AA60" s="195"/>
      <c r="AB60" s="195"/>
      <c r="AC60" s="195"/>
      <c r="AD60" s="195"/>
      <c r="AE60" s="195"/>
      <c r="AF60" s="195"/>
      <c r="AG60" s="195"/>
      <c r="AH60" s="199"/>
      <c r="AI60" s="195"/>
      <c r="AJ60" s="195"/>
      <c r="AK60" s="195"/>
      <c r="AL60" s="195"/>
      <c r="AM60" s="195"/>
      <c r="AN60" s="195"/>
      <c r="AO60" s="195"/>
      <c r="AP60" s="195"/>
      <c r="AQ60" s="199"/>
      <c r="AR60" s="35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24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ht="15" customHeight="1" x14ac:dyDescent="0.25">
      <c r="AG176" s="24"/>
      <c r="AH176" s="57"/>
      <c r="AI176" s="35"/>
      <c r="AJ176" s="35"/>
    </row>
    <row r="177" spans="33:36" ht="15" customHeight="1" x14ac:dyDescent="0.25">
      <c r="AG177" s="24"/>
      <c r="AH177" s="57"/>
      <c r="AI177" s="35"/>
      <c r="AJ177" s="35"/>
    </row>
    <row r="178" spans="33:36" ht="15" customHeight="1" x14ac:dyDescent="0.25">
      <c r="AG178" s="24"/>
      <c r="AH178" s="57"/>
      <c r="AI178" s="35"/>
      <c r="AJ178" s="35"/>
    </row>
    <row r="179" spans="33:36" ht="15" customHeight="1" x14ac:dyDescent="0.25">
      <c r="AG179" s="24"/>
      <c r="AH179" s="57"/>
      <c r="AI179" s="35"/>
      <c r="AJ179" s="35"/>
    </row>
    <row r="180" spans="33:36" ht="15" customHeight="1" x14ac:dyDescent="0.25">
      <c r="AG180" s="24"/>
      <c r="AH180" s="57"/>
      <c r="AI180" s="35"/>
      <c r="AJ180" s="35"/>
    </row>
    <row r="181" spans="33:36" ht="15" customHeight="1" x14ac:dyDescent="0.25">
      <c r="AG181" s="24"/>
      <c r="AH181" s="57"/>
      <c r="AI181" s="35"/>
      <c r="AJ181" s="35"/>
    </row>
    <row r="182" spans="33:36" ht="15" customHeight="1" x14ac:dyDescent="0.25">
      <c r="AG182" s="24"/>
      <c r="AH182" s="57"/>
      <c r="AI182" s="35"/>
      <c r="AJ182" s="35"/>
    </row>
  </sheetData>
  <sortState ref="B17:AQ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89</v>
      </c>
      <c r="C1" s="6"/>
      <c r="D1" s="105"/>
      <c r="E1" s="116" t="s">
        <v>90</v>
      </c>
      <c r="F1" s="152"/>
      <c r="G1" s="66"/>
      <c r="H1" s="66"/>
      <c r="I1" s="7"/>
      <c r="J1" s="6"/>
      <c r="K1" s="8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2"/>
      <c r="AB1" s="152"/>
      <c r="AC1" s="66"/>
      <c r="AD1" s="66"/>
      <c r="AE1" s="7"/>
      <c r="AF1" s="6"/>
      <c r="AG1" s="8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58" t="s">
        <v>81</v>
      </c>
      <c r="C2" s="63"/>
      <c r="D2" s="177"/>
      <c r="E2" s="13" t="s">
        <v>12</v>
      </c>
      <c r="F2" s="14"/>
      <c r="G2" s="14"/>
      <c r="H2" s="14"/>
      <c r="I2" s="20"/>
      <c r="J2" s="15"/>
      <c r="K2" s="106"/>
      <c r="L2" s="22" t="s">
        <v>172</v>
      </c>
      <c r="M2" s="14"/>
      <c r="N2" s="14"/>
      <c r="O2" s="21"/>
      <c r="P2" s="19"/>
      <c r="Q2" s="22" t="s">
        <v>173</v>
      </c>
      <c r="R2" s="14"/>
      <c r="S2" s="14"/>
      <c r="T2" s="14"/>
      <c r="U2" s="20"/>
      <c r="V2" s="21"/>
      <c r="W2" s="19"/>
      <c r="X2" s="178" t="s">
        <v>154</v>
      </c>
      <c r="Y2" s="179"/>
      <c r="Z2" s="159"/>
      <c r="AA2" s="13" t="s">
        <v>12</v>
      </c>
      <c r="AB2" s="14"/>
      <c r="AC2" s="14"/>
      <c r="AD2" s="14"/>
      <c r="AE2" s="20"/>
      <c r="AF2" s="15"/>
      <c r="AG2" s="106"/>
      <c r="AH2" s="22" t="s">
        <v>174</v>
      </c>
      <c r="AI2" s="14"/>
      <c r="AJ2" s="14"/>
      <c r="AK2" s="21"/>
      <c r="AL2" s="19"/>
      <c r="AM2" s="22" t="s">
        <v>173</v>
      </c>
      <c r="AN2" s="14"/>
      <c r="AO2" s="14"/>
      <c r="AP2" s="14"/>
      <c r="AQ2" s="20"/>
      <c r="AR2" s="21"/>
      <c r="AS2" s="16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2007</v>
      </c>
      <c r="C4" s="29" t="s">
        <v>91</v>
      </c>
      <c r="D4" s="26" t="s">
        <v>92</v>
      </c>
      <c r="E4" s="25">
        <v>1</v>
      </c>
      <c r="F4" s="25">
        <v>0</v>
      </c>
      <c r="G4" s="25">
        <v>0</v>
      </c>
      <c r="H4" s="27">
        <v>0</v>
      </c>
      <c r="I4" s="25">
        <v>3</v>
      </c>
      <c r="J4" s="28">
        <v>0.6</v>
      </c>
      <c r="K4" s="30">
        <f>PRODUCT(I4/J4)</f>
        <v>5</v>
      </c>
      <c r="L4" s="73"/>
      <c r="M4" s="18"/>
      <c r="N4" s="18"/>
      <c r="O4" s="18"/>
      <c r="P4" s="24"/>
      <c r="Q4" s="25"/>
      <c r="R4" s="25"/>
      <c r="S4" s="27"/>
      <c r="T4" s="25"/>
      <c r="U4" s="25"/>
      <c r="V4" s="180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75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P5" s="24"/>
      <c r="Q5" s="25"/>
      <c r="R5" s="25"/>
      <c r="S5" s="27"/>
      <c r="T5" s="25"/>
      <c r="U5" s="25"/>
      <c r="V5" s="180"/>
      <c r="W5" s="30"/>
      <c r="X5" s="25">
        <v>2008</v>
      </c>
      <c r="Y5" s="29" t="s">
        <v>78</v>
      </c>
      <c r="Z5" s="26" t="s">
        <v>93</v>
      </c>
      <c r="AA5" s="25">
        <v>13</v>
      </c>
      <c r="AB5" s="25">
        <v>1</v>
      </c>
      <c r="AC5" s="25">
        <v>1</v>
      </c>
      <c r="AD5" s="27">
        <v>24</v>
      </c>
      <c r="AE5" s="25">
        <v>50</v>
      </c>
      <c r="AF5" s="28">
        <v>0.52629999999999999</v>
      </c>
      <c r="AG5" s="30">
        <v>95</v>
      </c>
      <c r="AH5" s="18"/>
      <c r="AI5" s="18" t="s">
        <v>157</v>
      </c>
      <c r="AJ5" s="18"/>
      <c r="AK5" s="18"/>
      <c r="AL5" s="24"/>
      <c r="AM5" s="25"/>
      <c r="AN5" s="25"/>
      <c r="AO5" s="25"/>
      <c r="AP5" s="25"/>
      <c r="AQ5" s="25"/>
      <c r="AR5" s="175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3"/>
      <c r="M6" s="18"/>
      <c r="N6" s="18"/>
      <c r="O6" s="18"/>
      <c r="P6" s="24"/>
      <c r="Q6" s="25"/>
      <c r="R6" s="25"/>
      <c r="S6" s="27"/>
      <c r="T6" s="25"/>
      <c r="U6" s="25"/>
      <c r="V6" s="180"/>
      <c r="W6" s="30"/>
      <c r="X6" s="25">
        <v>2009</v>
      </c>
      <c r="Y6" s="29" t="s">
        <v>62</v>
      </c>
      <c r="Z6" s="26" t="s">
        <v>93</v>
      </c>
      <c r="AA6" s="25">
        <v>18</v>
      </c>
      <c r="AB6" s="25">
        <v>2</v>
      </c>
      <c r="AC6" s="25">
        <v>11</v>
      </c>
      <c r="AD6" s="27">
        <v>25</v>
      </c>
      <c r="AE6" s="25">
        <v>91</v>
      </c>
      <c r="AF6" s="28">
        <v>0.71650000000000003</v>
      </c>
      <c r="AG6" s="30">
        <v>127</v>
      </c>
      <c r="AH6" s="18"/>
      <c r="AI6" s="18"/>
      <c r="AJ6" s="18"/>
      <c r="AK6" s="18" t="s">
        <v>158</v>
      </c>
      <c r="AL6" s="24"/>
      <c r="AM6" s="25">
        <v>7</v>
      </c>
      <c r="AN6" s="25">
        <v>2</v>
      </c>
      <c r="AO6" s="25">
        <v>3</v>
      </c>
      <c r="AP6" s="25">
        <v>14</v>
      </c>
      <c r="AQ6" s="25">
        <v>44</v>
      </c>
      <c r="AR6" s="175">
        <v>0.73329999999999995</v>
      </c>
      <c r="AS6" s="1">
        <v>60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2010</v>
      </c>
      <c r="C7" s="29" t="s">
        <v>79</v>
      </c>
      <c r="D7" s="26" t="s">
        <v>93</v>
      </c>
      <c r="E7" s="25">
        <v>21</v>
      </c>
      <c r="F7" s="25">
        <v>1</v>
      </c>
      <c r="G7" s="25">
        <v>7</v>
      </c>
      <c r="H7" s="27">
        <v>25</v>
      </c>
      <c r="I7" s="25">
        <v>88</v>
      </c>
      <c r="J7" s="28">
        <v>0.58699999999999997</v>
      </c>
      <c r="K7" s="30">
        <f>PRODUCT(I7/J7)</f>
        <v>149.91482112436117</v>
      </c>
      <c r="L7" s="73"/>
      <c r="M7" s="18"/>
      <c r="N7" s="18"/>
      <c r="O7" s="18"/>
      <c r="P7" s="24"/>
      <c r="Q7" s="25"/>
      <c r="R7" s="25"/>
      <c r="S7" s="27"/>
      <c r="T7" s="25"/>
      <c r="U7" s="25"/>
      <c r="V7" s="180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75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2011</v>
      </c>
      <c r="C8" s="29" t="s">
        <v>61</v>
      </c>
      <c r="D8" s="26" t="s">
        <v>93</v>
      </c>
      <c r="E8" s="25">
        <v>22</v>
      </c>
      <c r="F8" s="25">
        <v>0</v>
      </c>
      <c r="G8" s="25">
        <v>14</v>
      </c>
      <c r="H8" s="27">
        <v>30</v>
      </c>
      <c r="I8" s="25">
        <v>100</v>
      </c>
      <c r="J8" s="28">
        <v>0.61299999999999999</v>
      </c>
      <c r="K8" s="30">
        <f>PRODUCT(I8/J8)</f>
        <v>163.1321370309951</v>
      </c>
      <c r="L8" s="73"/>
      <c r="M8" s="18" t="s">
        <v>177</v>
      </c>
      <c r="N8" s="18"/>
      <c r="O8" s="18"/>
      <c r="P8" s="24"/>
      <c r="Q8" s="25">
        <v>7</v>
      </c>
      <c r="R8" s="25">
        <v>0</v>
      </c>
      <c r="S8" s="27">
        <v>4</v>
      </c>
      <c r="T8" s="25">
        <v>6</v>
      </c>
      <c r="U8" s="25">
        <v>30</v>
      </c>
      <c r="V8" s="180">
        <v>0.55600000000000005</v>
      </c>
      <c r="W8" s="30">
        <v>54</v>
      </c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75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68" t="s">
        <v>156</v>
      </c>
      <c r="C9" s="72"/>
      <c r="D9" s="71"/>
      <c r="E9" s="70">
        <f>SUM(E4:E8)</f>
        <v>44</v>
      </c>
      <c r="F9" s="70">
        <f>SUM(F4:F8)</f>
        <v>1</v>
      </c>
      <c r="G9" s="70">
        <f>SUM(G4:G8)</f>
        <v>21</v>
      </c>
      <c r="H9" s="70">
        <f>SUM(H4:H8)</f>
        <v>55</v>
      </c>
      <c r="I9" s="70">
        <f>SUM(I4:I8)</f>
        <v>191</v>
      </c>
      <c r="J9" s="165">
        <f>PRODUCT(I9/K9)</f>
        <v>0.60054025074719408</v>
      </c>
      <c r="K9" s="106">
        <f>SUM(K4:K8)</f>
        <v>318.04695815535626</v>
      </c>
      <c r="L9" s="22"/>
      <c r="M9" s="20"/>
      <c r="N9" s="78"/>
      <c r="O9" s="79"/>
      <c r="P9" s="24"/>
      <c r="Q9" s="70">
        <f>SUM(Q4:Q8)</f>
        <v>7</v>
      </c>
      <c r="R9" s="70">
        <f>SUM(R4:R8)</f>
        <v>0</v>
      </c>
      <c r="S9" s="70">
        <f>SUM(S4:S8)</f>
        <v>4</v>
      </c>
      <c r="T9" s="70">
        <f>SUM(T4:T8)</f>
        <v>6</v>
      </c>
      <c r="U9" s="70">
        <f>SUM(U4:U8)</f>
        <v>30</v>
      </c>
      <c r="V9" s="165">
        <f>PRODUCT(U9/W9)</f>
        <v>0.55555555555555558</v>
      </c>
      <c r="W9" s="106">
        <f>SUM(W4:W8)</f>
        <v>54</v>
      </c>
      <c r="X9" s="16" t="s">
        <v>156</v>
      </c>
      <c r="Y9" s="17"/>
      <c r="Z9" s="15"/>
      <c r="AA9" s="70">
        <f>SUM(AA4:AA8)</f>
        <v>31</v>
      </c>
      <c r="AB9" s="70">
        <f>SUM(AB4:AB8)</f>
        <v>3</v>
      </c>
      <c r="AC9" s="70">
        <f>SUM(AC4:AC8)</f>
        <v>12</v>
      </c>
      <c r="AD9" s="70">
        <f>SUM(AD4:AD8)</f>
        <v>49</v>
      </c>
      <c r="AE9" s="70">
        <f>SUM(AE4:AE8)</f>
        <v>141</v>
      </c>
      <c r="AF9" s="165">
        <f>PRODUCT(AE9/AG9)</f>
        <v>0.63513513513513509</v>
      </c>
      <c r="AG9" s="106">
        <f>SUM(AG4:AG8)</f>
        <v>222</v>
      </c>
      <c r="AH9" s="22"/>
      <c r="AI9" s="20"/>
      <c r="AJ9" s="78"/>
      <c r="AK9" s="79"/>
      <c r="AL9" s="24"/>
      <c r="AM9" s="70">
        <f>SUM(AM4:AM8)</f>
        <v>7</v>
      </c>
      <c r="AN9" s="70">
        <f>SUM(AN4:AN8)</f>
        <v>2</v>
      </c>
      <c r="AO9" s="70">
        <f>SUM(AO4:AO8)</f>
        <v>3</v>
      </c>
      <c r="AP9" s="70">
        <f>SUM(AP4:AP8)</f>
        <v>14</v>
      </c>
      <c r="AQ9" s="70">
        <f>SUM(AQ4:AQ8)</f>
        <v>44</v>
      </c>
      <c r="AR9" s="165">
        <f>PRODUCT(AQ9/AS9)</f>
        <v>0.73333333333333328</v>
      </c>
      <c r="AS9" s="160">
        <f>SUM(AS4:AS8)</f>
        <v>60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68" t="s">
        <v>155</v>
      </c>
      <c r="C11" s="169"/>
      <c r="D11" s="170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175</v>
      </c>
      <c r="O11" s="18" t="s">
        <v>176</v>
      </c>
      <c r="Q11" s="38"/>
      <c r="R11" s="38" t="s">
        <v>64</v>
      </c>
      <c r="S11" s="38"/>
      <c r="T11" s="35" t="s">
        <v>95</v>
      </c>
      <c r="U11" s="24"/>
      <c r="V11" s="30"/>
      <c r="W11" s="30"/>
      <c r="X11" s="167"/>
      <c r="Y11" s="167"/>
      <c r="Z11" s="167"/>
      <c r="AA11" s="167"/>
      <c r="AB11" s="167"/>
      <c r="AC11" s="38"/>
      <c r="AD11" s="38"/>
      <c r="AE11" s="38"/>
      <c r="AF11" s="35"/>
      <c r="AG11" s="35"/>
      <c r="AH11" s="35"/>
      <c r="AI11" s="35"/>
      <c r="AJ11" s="35"/>
      <c r="AK11" s="35"/>
      <c r="AM11" s="30"/>
      <c r="AN11" s="167"/>
      <c r="AO11" s="167"/>
      <c r="AP11" s="167"/>
      <c r="AQ11" s="167"/>
      <c r="AR11" s="167"/>
      <c r="AS11" s="167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71">
        <v>236</v>
      </c>
      <c r="F12" s="171">
        <v>11</v>
      </c>
      <c r="G12" s="171">
        <v>197</v>
      </c>
      <c r="H12" s="171">
        <v>165</v>
      </c>
      <c r="I12" s="171">
        <v>800</v>
      </c>
      <c r="J12" s="181">
        <v>0.53400000000000003</v>
      </c>
      <c r="K12" s="35">
        <f>PRODUCT(I12/J12)</f>
        <v>1498.1273408239699</v>
      </c>
      <c r="L12" s="172">
        <f>PRODUCT((F12+G12)/E12)</f>
        <v>0.88135593220338981</v>
      </c>
      <c r="M12" s="172">
        <f>PRODUCT(H12/E12)</f>
        <v>0.69915254237288138</v>
      </c>
      <c r="N12" s="172">
        <f>PRODUCT((F12+G12+H12)/E12)</f>
        <v>1.5805084745762712</v>
      </c>
      <c r="O12" s="172">
        <f>PRODUCT(I12/E12)</f>
        <v>3.3898305084745761</v>
      </c>
      <c r="Q12" s="38"/>
      <c r="R12" s="38"/>
      <c r="S12" s="38"/>
      <c r="T12" s="35" t="s">
        <v>96</v>
      </c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62" t="s">
        <v>81</v>
      </c>
      <c r="C13" s="163"/>
      <c r="D13" s="164"/>
      <c r="E13" s="171">
        <f>PRODUCT(E9+Q9)</f>
        <v>51</v>
      </c>
      <c r="F13" s="171">
        <f>PRODUCT(F9+R9)</f>
        <v>1</v>
      </c>
      <c r="G13" s="171">
        <f>PRODUCT(G9+S9)</f>
        <v>25</v>
      </c>
      <c r="H13" s="171">
        <f>PRODUCT(H9+T9)</f>
        <v>61</v>
      </c>
      <c r="I13" s="171">
        <f>PRODUCT(I9+U9)</f>
        <v>221</v>
      </c>
      <c r="J13" s="181">
        <f>PRODUCT(I13/K13)</f>
        <v>0.5940110385413141</v>
      </c>
      <c r="K13" s="35">
        <f>PRODUCT(K9+W9)</f>
        <v>372.04695815535626</v>
      </c>
      <c r="L13" s="172">
        <f>PRODUCT((F13+G13)/E13)</f>
        <v>0.50980392156862742</v>
      </c>
      <c r="M13" s="172">
        <f>PRODUCT(H13/E13)</f>
        <v>1.196078431372549</v>
      </c>
      <c r="N13" s="172">
        <f>PRODUCT((F13+G13+H13)/E13)</f>
        <v>1.7058823529411764</v>
      </c>
      <c r="O13" s="172">
        <f>PRODUCT(I13/E13)</f>
        <v>4.333333333333333</v>
      </c>
      <c r="Q13" s="38"/>
      <c r="R13" s="38"/>
      <c r="S13" s="38"/>
      <c r="T13" s="35" t="s">
        <v>84</v>
      </c>
      <c r="U13" s="35"/>
      <c r="V13" s="35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29" t="s">
        <v>154</v>
      </c>
      <c r="C14" s="166"/>
      <c r="D14" s="161"/>
      <c r="E14" s="171">
        <f>PRODUCT(AA9+AM9)</f>
        <v>38</v>
      </c>
      <c r="F14" s="171">
        <f>PRODUCT(AB9+AN9)</f>
        <v>5</v>
      </c>
      <c r="G14" s="171">
        <f>PRODUCT(AC9+AO9)</f>
        <v>15</v>
      </c>
      <c r="H14" s="171">
        <f>PRODUCT(AD9+AP9)</f>
        <v>63</v>
      </c>
      <c r="I14" s="171">
        <f>PRODUCT(AE9+AQ9)</f>
        <v>185</v>
      </c>
      <c r="J14" s="181">
        <f>PRODUCT(I14/K14)</f>
        <v>0.65602836879432624</v>
      </c>
      <c r="K14" s="24">
        <f>PRODUCT(AG9+AS9)</f>
        <v>282</v>
      </c>
      <c r="L14" s="172">
        <f>PRODUCT((F14+G14)/E14)</f>
        <v>0.52631578947368418</v>
      </c>
      <c r="M14" s="172">
        <f>PRODUCT(H14/E14)</f>
        <v>1.6578947368421053</v>
      </c>
      <c r="N14" s="172">
        <f>PRODUCT((F14+G14+H14)/E14)</f>
        <v>2.1842105263157894</v>
      </c>
      <c r="O14" s="172">
        <f>PRODUCT(I14/E14)</f>
        <v>4.8684210526315788</v>
      </c>
      <c r="Q14" s="38"/>
      <c r="R14" s="38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73" t="s">
        <v>156</v>
      </c>
      <c r="C15" s="114"/>
      <c r="D15" s="174"/>
      <c r="E15" s="171">
        <f>SUM(E12:E14)</f>
        <v>325</v>
      </c>
      <c r="F15" s="171">
        <f t="shared" ref="F15:I15" si="0">SUM(F12:F14)</f>
        <v>17</v>
      </c>
      <c r="G15" s="171">
        <f t="shared" si="0"/>
        <v>237</v>
      </c>
      <c r="H15" s="171">
        <f t="shared" si="0"/>
        <v>289</v>
      </c>
      <c r="I15" s="171">
        <f t="shared" si="0"/>
        <v>1206</v>
      </c>
      <c r="J15" s="181">
        <f>PRODUCT(I15/K15)</f>
        <v>0.56036353587715848</v>
      </c>
      <c r="K15" s="35">
        <f>SUM(K12:K14)</f>
        <v>2152.1742989793261</v>
      </c>
      <c r="L15" s="172">
        <f>PRODUCT((F15+G15)/E15)</f>
        <v>0.78153846153846152</v>
      </c>
      <c r="M15" s="172">
        <f>PRODUCT(H15/E15)</f>
        <v>0.88923076923076927</v>
      </c>
      <c r="N15" s="172">
        <f>PRODUCT((F15+G15+H15)/E15)</f>
        <v>1.6707692307692308</v>
      </c>
      <c r="O15" s="172">
        <f>PRODUCT(I15/E15)</f>
        <v>3.7107692307692308</v>
      </c>
      <c r="Q15" s="24"/>
      <c r="R15" s="24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24"/>
      <c r="AL180" s="24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7109375" style="59" customWidth="1"/>
    <col min="3" max="3" width="25" style="60" customWidth="1"/>
    <col min="4" max="4" width="10.5703125" style="74" customWidth="1"/>
    <col min="5" max="5" width="8.85546875" style="74" customWidth="1"/>
    <col min="6" max="6" width="0.570312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03" customWidth="1"/>
    <col min="22" max="22" width="10.5703125" style="60" customWidth="1"/>
    <col min="23" max="23" width="20.710937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99"/>
      <c r="R1" s="99"/>
      <c r="S1" s="99"/>
      <c r="T1" s="99"/>
      <c r="U1" s="99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89</v>
      </c>
      <c r="C2" s="66" t="s">
        <v>90</v>
      </c>
      <c r="D2" s="11"/>
      <c r="E2" s="11"/>
      <c r="F2" s="117"/>
      <c r="G2" s="66"/>
      <c r="H2" s="11"/>
      <c r="I2" s="11"/>
      <c r="J2" s="11"/>
      <c r="K2" s="11"/>
      <c r="L2" s="11"/>
      <c r="M2" s="11"/>
      <c r="N2" s="11"/>
      <c r="O2" s="11"/>
      <c r="P2" s="11"/>
      <c r="Q2" s="100"/>
      <c r="R2" s="100"/>
      <c r="S2" s="100"/>
      <c r="T2" s="100"/>
      <c r="U2" s="100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65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101" t="s">
        <v>16</v>
      </c>
      <c r="R3" s="101">
        <v>1</v>
      </c>
      <c r="S3" s="101">
        <v>2</v>
      </c>
      <c r="T3" s="101">
        <v>3</v>
      </c>
      <c r="U3" s="101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30" t="s">
        <v>106</v>
      </c>
      <c r="C4" s="131" t="s">
        <v>107</v>
      </c>
      <c r="D4" s="132" t="s">
        <v>108</v>
      </c>
      <c r="E4" s="133" t="s">
        <v>83</v>
      </c>
      <c r="F4" s="35"/>
      <c r="G4" s="134"/>
      <c r="H4" s="135"/>
      <c r="I4" s="135">
        <v>1</v>
      </c>
      <c r="J4" s="136">
        <v>9</v>
      </c>
      <c r="K4" s="136" t="s">
        <v>80</v>
      </c>
      <c r="L4" s="136"/>
      <c r="M4" s="136">
        <v>1</v>
      </c>
      <c r="N4" s="136"/>
      <c r="O4" s="134"/>
      <c r="P4" s="135"/>
      <c r="Q4" s="138" t="s">
        <v>88</v>
      </c>
      <c r="R4" s="153"/>
      <c r="S4" s="153"/>
      <c r="T4" s="153"/>
      <c r="U4" s="153"/>
      <c r="V4" s="137">
        <v>0</v>
      </c>
      <c r="W4" s="131" t="s">
        <v>109</v>
      </c>
      <c r="X4" s="138" t="s">
        <v>110</v>
      </c>
      <c r="Y4" s="65"/>
      <c r="Z4" s="65"/>
      <c r="AA4" s="65"/>
      <c r="AB4" s="65"/>
      <c r="AC4" s="65"/>
      <c r="AD4" s="65"/>
    </row>
    <row r="5" spans="1:30" x14ac:dyDescent="0.25">
      <c r="A5" s="8"/>
      <c r="B5" s="130" t="s">
        <v>159</v>
      </c>
      <c r="C5" s="131" t="s">
        <v>161</v>
      </c>
      <c r="D5" s="132" t="s">
        <v>108</v>
      </c>
      <c r="E5" s="133" t="s">
        <v>83</v>
      </c>
      <c r="F5" s="35"/>
      <c r="G5" s="134">
        <v>1</v>
      </c>
      <c r="H5" s="135"/>
      <c r="I5" s="135"/>
      <c r="J5" s="136" t="s">
        <v>162</v>
      </c>
      <c r="K5" s="136">
        <v>3</v>
      </c>
      <c r="L5" s="134" t="s">
        <v>163</v>
      </c>
      <c r="M5" s="136">
        <v>1</v>
      </c>
      <c r="N5" s="136"/>
      <c r="O5" s="134"/>
      <c r="P5" s="135">
        <v>2</v>
      </c>
      <c r="Q5" s="138" t="s">
        <v>144</v>
      </c>
      <c r="R5" s="153"/>
      <c r="S5" s="153" t="s">
        <v>164</v>
      </c>
      <c r="T5" s="153" t="s">
        <v>77</v>
      </c>
      <c r="U5" s="153"/>
      <c r="V5" s="176">
        <v>0.83299999999999996</v>
      </c>
      <c r="W5" s="131" t="s">
        <v>160</v>
      </c>
      <c r="X5" s="138" t="s">
        <v>165</v>
      </c>
      <c r="Y5" s="65"/>
      <c r="Z5" s="65"/>
      <c r="AA5" s="65"/>
      <c r="AB5" s="65"/>
      <c r="AC5" s="65"/>
      <c r="AD5" s="65"/>
    </row>
    <row r="6" spans="1:30" x14ac:dyDescent="0.25">
      <c r="A6" s="23"/>
      <c r="B6" s="22" t="s">
        <v>7</v>
      </c>
      <c r="C6" s="17"/>
      <c r="D6" s="16"/>
      <c r="E6" s="108"/>
      <c r="F6" s="119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/>
      <c r="P6" s="18">
        <v>2</v>
      </c>
      <c r="Q6" s="73" t="s">
        <v>144</v>
      </c>
      <c r="R6" s="73"/>
      <c r="S6" s="73" t="s">
        <v>164</v>
      </c>
      <c r="T6" s="73" t="s">
        <v>77</v>
      </c>
      <c r="U6" s="73"/>
      <c r="V6" s="33">
        <v>0.83299999999999996</v>
      </c>
      <c r="W6" s="109"/>
      <c r="X6" s="73"/>
      <c r="Y6" s="65"/>
      <c r="Z6" s="65"/>
      <c r="AA6" s="65"/>
      <c r="AB6" s="65"/>
      <c r="AC6" s="65"/>
      <c r="AD6" s="65"/>
    </row>
    <row r="7" spans="1:30" x14ac:dyDescent="0.25">
      <c r="A7" s="23"/>
      <c r="B7" s="118" t="s">
        <v>46</v>
      </c>
      <c r="C7" s="92" t="s">
        <v>111</v>
      </c>
      <c r="D7" s="90"/>
      <c r="E7" s="62"/>
      <c r="F7" s="120"/>
      <c r="G7" s="121"/>
      <c r="H7" s="93"/>
      <c r="I7" s="94"/>
      <c r="J7" s="93"/>
      <c r="K7" s="93"/>
      <c r="L7" s="93"/>
      <c r="M7" s="93"/>
      <c r="N7" s="93"/>
      <c r="O7" s="93"/>
      <c r="P7" s="93"/>
      <c r="Q7" s="126"/>
      <c r="R7" s="126"/>
      <c r="S7" s="126"/>
      <c r="T7" s="126"/>
      <c r="U7" s="126"/>
      <c r="V7" s="75"/>
      <c r="W7" s="93"/>
      <c r="X7" s="87"/>
      <c r="Y7" s="65"/>
      <c r="Z7" s="65"/>
      <c r="AA7" s="65"/>
      <c r="AB7" s="65"/>
      <c r="AC7" s="65"/>
      <c r="AD7" s="65"/>
    </row>
    <row r="8" spans="1:30" x14ac:dyDescent="0.25">
      <c r="A8" s="23"/>
      <c r="B8" s="110"/>
      <c r="C8" s="111"/>
      <c r="D8" s="112"/>
      <c r="E8" s="113"/>
      <c r="F8" s="114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27"/>
      <c r="R8" s="127"/>
      <c r="S8" s="127"/>
      <c r="T8" s="127"/>
      <c r="U8" s="127"/>
      <c r="V8" s="111"/>
      <c r="W8" s="111"/>
      <c r="X8" s="115"/>
      <c r="Y8" s="65"/>
      <c r="Z8" s="65"/>
      <c r="AA8" s="65"/>
      <c r="AB8" s="65"/>
      <c r="AC8" s="65"/>
      <c r="AD8" s="65"/>
    </row>
    <row r="9" spans="1:30" x14ac:dyDescent="0.25">
      <c r="A9" s="8"/>
      <c r="B9" s="22" t="s">
        <v>112</v>
      </c>
      <c r="C9" s="22" t="s">
        <v>34</v>
      </c>
      <c r="D9" s="16" t="s">
        <v>35</v>
      </c>
      <c r="E9" s="21" t="s">
        <v>1</v>
      </c>
      <c r="F9" s="24"/>
      <c r="G9" s="18" t="s">
        <v>36</v>
      </c>
      <c r="H9" s="15" t="s">
        <v>37</v>
      </c>
      <c r="I9" s="15" t="s">
        <v>31</v>
      </c>
      <c r="J9" s="17" t="s">
        <v>38</v>
      </c>
      <c r="K9" s="17" t="s">
        <v>39</v>
      </c>
      <c r="L9" s="17" t="s">
        <v>40</v>
      </c>
      <c r="M9" s="18" t="s">
        <v>41</v>
      </c>
      <c r="N9" s="18" t="s">
        <v>30</v>
      </c>
      <c r="O9" s="15" t="s">
        <v>42</v>
      </c>
      <c r="P9" s="18" t="s">
        <v>37</v>
      </c>
      <c r="Q9" s="73" t="s">
        <v>16</v>
      </c>
      <c r="R9" s="73">
        <v>1</v>
      </c>
      <c r="S9" s="73">
        <v>2</v>
      </c>
      <c r="T9" s="73">
        <v>3</v>
      </c>
      <c r="U9" s="73" t="s">
        <v>43</v>
      </c>
      <c r="V9" s="17" t="s">
        <v>21</v>
      </c>
      <c r="W9" s="16" t="s">
        <v>44</v>
      </c>
      <c r="X9" s="16" t="s">
        <v>45</v>
      </c>
      <c r="Y9" s="65"/>
      <c r="Z9" s="65"/>
      <c r="AA9" s="65"/>
      <c r="AB9" s="65"/>
      <c r="AC9" s="65"/>
      <c r="AD9" s="65"/>
    </row>
    <row r="10" spans="1:30" x14ac:dyDescent="0.25">
      <c r="A10" s="8"/>
      <c r="B10" s="139" t="s">
        <v>113</v>
      </c>
      <c r="C10" s="140" t="s">
        <v>114</v>
      </c>
      <c r="D10" s="141" t="s">
        <v>108</v>
      </c>
      <c r="E10" s="142" t="s">
        <v>93</v>
      </c>
      <c r="F10" s="24"/>
      <c r="G10" s="143"/>
      <c r="H10" s="144"/>
      <c r="I10" s="144">
        <v>1</v>
      </c>
      <c r="J10" s="145"/>
      <c r="K10" s="145" t="s">
        <v>115</v>
      </c>
      <c r="L10" s="136"/>
      <c r="M10" s="145">
        <v>1</v>
      </c>
      <c r="N10" s="143"/>
      <c r="O10" s="144"/>
      <c r="P10" s="144"/>
      <c r="Q10" s="154" t="s">
        <v>70</v>
      </c>
      <c r="R10" s="154" t="s">
        <v>140</v>
      </c>
      <c r="S10" s="154" t="s">
        <v>66</v>
      </c>
      <c r="T10" s="154" t="s">
        <v>75</v>
      </c>
      <c r="U10" s="154"/>
      <c r="V10" s="146">
        <v>0.33300000000000002</v>
      </c>
      <c r="W10" s="140" t="s">
        <v>116</v>
      </c>
      <c r="X10" s="147" t="s">
        <v>117</v>
      </c>
      <c r="Y10" s="65"/>
      <c r="Z10" s="65"/>
      <c r="AA10" s="65"/>
      <c r="AB10" s="65"/>
      <c r="AC10" s="65"/>
      <c r="AD10" s="65"/>
    </row>
    <row r="11" spans="1:30" x14ac:dyDescent="0.25">
      <c r="A11" s="8"/>
      <c r="B11" s="139" t="s">
        <v>118</v>
      </c>
      <c r="C11" s="140" t="s">
        <v>119</v>
      </c>
      <c r="D11" s="141" t="s">
        <v>108</v>
      </c>
      <c r="E11" s="142" t="s">
        <v>93</v>
      </c>
      <c r="F11" s="24"/>
      <c r="G11" s="143">
        <v>1</v>
      </c>
      <c r="H11" s="144"/>
      <c r="I11" s="144"/>
      <c r="J11" s="145" t="s">
        <v>80</v>
      </c>
      <c r="K11" s="145">
        <v>7</v>
      </c>
      <c r="L11" s="136"/>
      <c r="M11" s="145">
        <v>1</v>
      </c>
      <c r="N11" s="143">
        <v>1</v>
      </c>
      <c r="O11" s="144">
        <v>3</v>
      </c>
      <c r="P11" s="144">
        <v>1</v>
      </c>
      <c r="Q11" s="154" t="s">
        <v>136</v>
      </c>
      <c r="R11" s="154"/>
      <c r="S11" s="154" t="s">
        <v>140</v>
      </c>
      <c r="T11" s="154" t="s">
        <v>66</v>
      </c>
      <c r="U11" s="154" t="s">
        <v>135</v>
      </c>
      <c r="V11" s="146">
        <v>0.75</v>
      </c>
      <c r="W11" s="140" t="s">
        <v>120</v>
      </c>
      <c r="X11" s="147" t="s">
        <v>121</v>
      </c>
      <c r="Y11" s="65"/>
      <c r="Z11" s="65"/>
      <c r="AA11" s="65"/>
      <c r="AB11" s="65"/>
      <c r="AC11" s="65"/>
      <c r="AD11" s="65"/>
    </row>
    <row r="12" spans="1:30" x14ac:dyDescent="0.25">
      <c r="A12" s="23"/>
      <c r="B12" s="22" t="s">
        <v>7</v>
      </c>
      <c r="C12" s="17"/>
      <c r="D12" s="16"/>
      <c r="E12" s="108"/>
      <c r="F12" s="119"/>
      <c r="G12" s="18">
        <v>1</v>
      </c>
      <c r="H12" s="18"/>
      <c r="I12" s="18">
        <v>1</v>
      </c>
      <c r="J12" s="17"/>
      <c r="K12" s="17"/>
      <c r="L12" s="17"/>
      <c r="M12" s="18">
        <v>2</v>
      </c>
      <c r="N12" s="18">
        <v>1</v>
      </c>
      <c r="O12" s="18">
        <v>3</v>
      </c>
      <c r="P12" s="18">
        <v>1</v>
      </c>
      <c r="Q12" s="73" t="s">
        <v>138</v>
      </c>
      <c r="R12" s="73" t="s">
        <v>140</v>
      </c>
      <c r="S12" s="73" t="s">
        <v>141</v>
      </c>
      <c r="T12" s="73" t="s">
        <v>140</v>
      </c>
      <c r="U12" s="73" t="s">
        <v>135</v>
      </c>
      <c r="V12" s="33">
        <v>0.57099999999999995</v>
      </c>
      <c r="W12" s="109"/>
      <c r="X12" s="73"/>
      <c r="Y12" s="65"/>
      <c r="Z12" s="65"/>
      <c r="AA12" s="65"/>
      <c r="AB12" s="65"/>
      <c r="AC12" s="65"/>
      <c r="AD12" s="65"/>
    </row>
    <row r="13" spans="1:30" x14ac:dyDescent="0.25">
      <c r="A13" s="23"/>
      <c r="B13" s="110"/>
      <c r="C13" s="111"/>
      <c r="D13" s="112"/>
      <c r="E13" s="113"/>
      <c r="F13" s="114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27"/>
      <c r="R13" s="127"/>
      <c r="S13" s="127"/>
      <c r="T13" s="127"/>
      <c r="U13" s="127"/>
      <c r="V13" s="111"/>
      <c r="W13" s="111"/>
      <c r="X13" s="115"/>
      <c r="Y13" s="65"/>
      <c r="Z13" s="65"/>
      <c r="AA13" s="65"/>
      <c r="AB13" s="65"/>
      <c r="AC13" s="65"/>
      <c r="AD13" s="65"/>
    </row>
    <row r="14" spans="1:30" x14ac:dyDescent="0.25">
      <c r="A14" s="8"/>
      <c r="B14" s="22" t="s">
        <v>122</v>
      </c>
      <c r="C14" s="22" t="s">
        <v>34</v>
      </c>
      <c r="D14" s="16" t="s">
        <v>35</v>
      </c>
      <c r="E14" s="21" t="s">
        <v>1</v>
      </c>
      <c r="F14" s="24"/>
      <c r="G14" s="18" t="s">
        <v>36</v>
      </c>
      <c r="H14" s="15" t="s">
        <v>37</v>
      </c>
      <c r="I14" s="15" t="s">
        <v>31</v>
      </c>
      <c r="J14" s="17" t="s">
        <v>38</v>
      </c>
      <c r="K14" s="17" t="s">
        <v>39</v>
      </c>
      <c r="L14" s="17" t="s">
        <v>40</v>
      </c>
      <c r="M14" s="18" t="s">
        <v>41</v>
      </c>
      <c r="N14" s="18" t="s">
        <v>30</v>
      </c>
      <c r="O14" s="15" t="s">
        <v>42</v>
      </c>
      <c r="P14" s="18" t="s">
        <v>37</v>
      </c>
      <c r="Q14" s="73" t="s">
        <v>16</v>
      </c>
      <c r="R14" s="73">
        <v>1</v>
      </c>
      <c r="S14" s="73">
        <v>2</v>
      </c>
      <c r="T14" s="73">
        <v>3</v>
      </c>
      <c r="U14" s="73" t="s">
        <v>43</v>
      </c>
      <c r="V14" s="17" t="s">
        <v>21</v>
      </c>
      <c r="W14" s="16" t="s">
        <v>44</v>
      </c>
      <c r="X14" s="16" t="s">
        <v>45</v>
      </c>
      <c r="Y14" s="65"/>
      <c r="Z14" s="65"/>
      <c r="AA14" s="65"/>
      <c r="AB14" s="65"/>
      <c r="AC14" s="65"/>
      <c r="AD14" s="65"/>
    </row>
    <row r="15" spans="1:30" x14ac:dyDescent="0.25">
      <c r="A15" s="23"/>
      <c r="B15" s="139" t="s">
        <v>123</v>
      </c>
      <c r="C15" s="140" t="s">
        <v>124</v>
      </c>
      <c r="D15" s="141" t="s">
        <v>108</v>
      </c>
      <c r="E15" s="142" t="s">
        <v>93</v>
      </c>
      <c r="F15" s="95"/>
      <c r="G15" s="143">
        <v>1</v>
      </c>
      <c r="H15" s="144"/>
      <c r="I15" s="144"/>
      <c r="J15" s="145" t="s">
        <v>125</v>
      </c>
      <c r="K15" s="145">
        <v>6</v>
      </c>
      <c r="L15" s="136"/>
      <c r="M15" s="145">
        <v>1</v>
      </c>
      <c r="N15" s="143"/>
      <c r="O15" s="144"/>
      <c r="P15" s="144"/>
      <c r="Q15" s="154" t="s">
        <v>135</v>
      </c>
      <c r="R15" s="154" t="s">
        <v>66</v>
      </c>
      <c r="S15" s="154" t="s">
        <v>76</v>
      </c>
      <c r="T15" s="154" t="s">
        <v>66</v>
      </c>
      <c r="U15" s="154"/>
      <c r="V15" s="146">
        <v>0.8</v>
      </c>
      <c r="W15" s="140" t="s">
        <v>126</v>
      </c>
      <c r="X15" s="147" t="s">
        <v>127</v>
      </c>
      <c r="Y15" s="65"/>
      <c r="Z15" s="65"/>
      <c r="AA15" s="65"/>
      <c r="AB15" s="65"/>
      <c r="AC15" s="65"/>
      <c r="AD15" s="65"/>
    </row>
    <row r="16" spans="1:30" x14ac:dyDescent="0.25">
      <c r="A16" s="23"/>
      <c r="B16" s="139" t="s">
        <v>128</v>
      </c>
      <c r="C16" s="140" t="s">
        <v>129</v>
      </c>
      <c r="D16" s="141" t="s">
        <v>108</v>
      </c>
      <c r="E16" s="142" t="s">
        <v>83</v>
      </c>
      <c r="F16" s="106"/>
      <c r="G16" s="143">
        <v>1</v>
      </c>
      <c r="H16" s="144"/>
      <c r="I16" s="144"/>
      <c r="J16" s="145" t="s">
        <v>125</v>
      </c>
      <c r="K16" s="145">
        <v>3</v>
      </c>
      <c r="L16" s="136"/>
      <c r="M16" s="145">
        <v>1</v>
      </c>
      <c r="N16" s="143"/>
      <c r="O16" s="144"/>
      <c r="P16" s="144">
        <v>1</v>
      </c>
      <c r="Q16" s="154" t="s">
        <v>136</v>
      </c>
      <c r="R16" s="154"/>
      <c r="S16" s="154" t="s">
        <v>142</v>
      </c>
      <c r="T16" s="154" t="s">
        <v>77</v>
      </c>
      <c r="U16" s="154" t="s">
        <v>67</v>
      </c>
      <c r="V16" s="146">
        <v>0.75</v>
      </c>
      <c r="W16" s="140" t="s">
        <v>130</v>
      </c>
      <c r="X16" s="147" t="s">
        <v>131</v>
      </c>
      <c r="Y16" s="65"/>
      <c r="Z16" s="65"/>
      <c r="AA16" s="65"/>
      <c r="AB16" s="65"/>
      <c r="AC16" s="65"/>
      <c r="AD16" s="65"/>
    </row>
    <row r="17" spans="1:30" x14ac:dyDescent="0.25">
      <c r="A17" s="8"/>
      <c r="B17" s="139" t="s">
        <v>72</v>
      </c>
      <c r="C17" s="140" t="s">
        <v>73</v>
      </c>
      <c r="D17" s="141" t="s">
        <v>108</v>
      </c>
      <c r="E17" s="142" t="s">
        <v>83</v>
      </c>
      <c r="F17" s="148"/>
      <c r="G17" s="134">
        <v>1</v>
      </c>
      <c r="H17" s="144"/>
      <c r="I17" s="144"/>
      <c r="J17" s="145" t="s">
        <v>125</v>
      </c>
      <c r="K17" s="145">
        <v>7</v>
      </c>
      <c r="L17" s="136"/>
      <c r="M17" s="145">
        <v>1</v>
      </c>
      <c r="N17" s="143"/>
      <c r="O17" s="144">
        <v>1</v>
      </c>
      <c r="P17" s="144"/>
      <c r="Q17" s="154" t="s">
        <v>137</v>
      </c>
      <c r="R17" s="154" t="s">
        <v>76</v>
      </c>
      <c r="S17" s="154" t="s">
        <v>67</v>
      </c>
      <c r="T17" s="154" t="s">
        <v>66</v>
      </c>
      <c r="U17" s="154" t="s">
        <v>71</v>
      </c>
      <c r="V17" s="146">
        <v>0.57099999999999995</v>
      </c>
      <c r="W17" s="140" t="s">
        <v>132</v>
      </c>
      <c r="X17" s="147" t="s">
        <v>74</v>
      </c>
      <c r="Y17" s="65"/>
      <c r="Z17" s="65"/>
      <c r="AA17" s="65"/>
      <c r="AB17" s="65"/>
      <c r="AC17" s="65"/>
      <c r="AD17" s="65"/>
    </row>
    <row r="18" spans="1:30" x14ac:dyDescent="0.25">
      <c r="A18" s="23"/>
      <c r="B18" s="22" t="s">
        <v>7</v>
      </c>
      <c r="C18" s="17"/>
      <c r="D18" s="16"/>
      <c r="E18" s="108"/>
      <c r="F18" s="119"/>
      <c r="G18" s="18">
        <v>3</v>
      </c>
      <c r="H18" s="18"/>
      <c r="I18" s="18"/>
      <c r="J18" s="17"/>
      <c r="K18" s="17"/>
      <c r="L18" s="17"/>
      <c r="M18" s="18">
        <v>3</v>
      </c>
      <c r="N18" s="18"/>
      <c r="O18" s="18">
        <v>1</v>
      </c>
      <c r="P18" s="18">
        <v>1</v>
      </c>
      <c r="Q18" s="73" t="s">
        <v>139</v>
      </c>
      <c r="R18" s="73" t="s">
        <v>77</v>
      </c>
      <c r="S18" s="73" t="s">
        <v>143</v>
      </c>
      <c r="T18" s="73" t="s">
        <v>144</v>
      </c>
      <c r="U18" s="73" t="s">
        <v>140</v>
      </c>
      <c r="V18" s="33">
        <v>0.7</v>
      </c>
      <c r="W18" s="109"/>
      <c r="X18" s="73"/>
      <c r="Y18" s="65"/>
      <c r="Z18" s="65"/>
      <c r="AA18" s="65"/>
      <c r="AB18" s="65"/>
      <c r="AC18" s="65"/>
      <c r="AD18" s="65"/>
    </row>
    <row r="19" spans="1:30" x14ac:dyDescent="0.25">
      <c r="A19" s="23"/>
      <c r="B19" s="110"/>
      <c r="C19" s="111"/>
      <c r="D19" s="112"/>
      <c r="E19" s="113"/>
      <c r="F19" s="114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27"/>
      <c r="R19" s="127"/>
      <c r="S19" s="127"/>
      <c r="T19" s="127"/>
      <c r="U19" s="127"/>
      <c r="V19" s="111"/>
      <c r="W19" s="111"/>
      <c r="X19" s="11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155"/>
      <c r="R20" s="155"/>
      <c r="S20" s="155"/>
      <c r="T20" s="155"/>
      <c r="U20" s="155"/>
      <c r="V20" s="58"/>
      <c r="W20" s="58"/>
      <c r="X20" s="58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155"/>
      <c r="R21" s="155"/>
      <c r="S21" s="155"/>
      <c r="T21" s="155"/>
      <c r="U21" s="155"/>
      <c r="V21" s="58"/>
      <c r="W21" s="58"/>
      <c r="X21" s="58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155"/>
      <c r="R22" s="155"/>
      <c r="S22" s="155"/>
      <c r="T22" s="155"/>
      <c r="U22" s="155"/>
      <c r="V22" s="58"/>
      <c r="W22" s="58"/>
      <c r="X22" s="58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91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02"/>
      <c r="R23" s="102"/>
      <c r="S23" s="102"/>
      <c r="T23" s="102"/>
      <c r="U23" s="102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91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02"/>
      <c r="R24" s="102"/>
      <c r="S24" s="102"/>
      <c r="T24" s="102"/>
      <c r="U24" s="102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91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02"/>
      <c r="R25" s="102"/>
      <c r="S25" s="102"/>
      <c r="T25" s="102"/>
      <c r="U25" s="102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91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02"/>
      <c r="R26" s="102"/>
      <c r="S26" s="102"/>
      <c r="T26" s="102"/>
      <c r="U26" s="102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35"/>
      <c r="C27" s="35"/>
      <c r="D27" s="58"/>
      <c r="E27" s="149"/>
      <c r="F27" s="58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02"/>
      <c r="R27" s="102"/>
      <c r="S27" s="102"/>
      <c r="T27" s="102"/>
      <c r="U27" s="102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35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155"/>
      <c r="R28" s="155"/>
      <c r="S28" s="155"/>
      <c r="T28" s="155"/>
      <c r="U28" s="155"/>
      <c r="V28" s="58"/>
      <c r="W28" s="58"/>
      <c r="X28" s="58"/>
      <c r="Y28" s="65"/>
      <c r="Z28" s="65"/>
      <c r="AA28" s="65"/>
      <c r="AB28" s="65"/>
      <c r="AC28" s="65"/>
      <c r="AD28" s="65"/>
    </row>
    <row r="29" spans="1:30" x14ac:dyDescent="0.25">
      <c r="A29" s="23"/>
      <c r="B29" s="35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155"/>
      <c r="R29" s="155"/>
      <c r="S29" s="155"/>
      <c r="T29" s="155"/>
      <c r="U29" s="155"/>
      <c r="V29" s="58"/>
      <c r="W29" s="58"/>
      <c r="X29" s="58"/>
      <c r="Y29" s="65"/>
      <c r="Z29" s="65"/>
      <c r="AA29" s="65"/>
      <c r="AB29" s="65"/>
      <c r="AC29" s="65"/>
      <c r="AD29" s="65"/>
    </row>
    <row r="30" spans="1:30" x14ac:dyDescent="0.25">
      <c r="A30" s="23"/>
      <c r="B30" s="35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155"/>
      <c r="R30" s="155"/>
      <c r="S30" s="155"/>
      <c r="T30" s="155"/>
      <c r="U30" s="155"/>
      <c r="V30" s="58"/>
      <c r="W30" s="58"/>
      <c r="X30" s="58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155"/>
      <c r="R31" s="155"/>
      <c r="S31" s="155"/>
      <c r="T31" s="155"/>
      <c r="U31" s="155"/>
      <c r="V31" s="58"/>
      <c r="W31" s="58"/>
      <c r="X31" s="58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155"/>
      <c r="R32" s="155"/>
      <c r="S32" s="155"/>
      <c r="T32" s="155"/>
      <c r="U32" s="155"/>
      <c r="V32" s="58"/>
      <c r="W32" s="58"/>
      <c r="X32" s="58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155"/>
      <c r="R33" s="155"/>
      <c r="S33" s="155"/>
      <c r="T33" s="155"/>
      <c r="U33" s="155"/>
      <c r="V33" s="58"/>
      <c r="W33" s="58"/>
      <c r="X33" s="58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155"/>
      <c r="R34" s="155"/>
      <c r="S34" s="155"/>
      <c r="T34" s="155"/>
      <c r="U34" s="155"/>
      <c r="V34" s="58"/>
      <c r="W34" s="58"/>
      <c r="X34" s="58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155"/>
      <c r="R35" s="155"/>
      <c r="S35" s="155"/>
      <c r="T35" s="155"/>
      <c r="U35" s="155"/>
      <c r="V35" s="58"/>
      <c r="W35" s="58"/>
      <c r="X35" s="58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91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02"/>
      <c r="R36" s="102"/>
      <c r="S36" s="102"/>
      <c r="T36" s="102"/>
      <c r="U36" s="102"/>
      <c r="V36" s="35"/>
      <c r="W36" s="58"/>
      <c r="X36" s="35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91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02"/>
      <c r="R37" s="102"/>
      <c r="S37" s="102"/>
      <c r="T37" s="102"/>
      <c r="U37" s="102"/>
      <c r="V37" s="3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91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02"/>
      <c r="R38" s="102"/>
      <c r="S38" s="102"/>
      <c r="T38" s="102"/>
      <c r="U38" s="102"/>
      <c r="V38" s="35"/>
      <c r="W38" s="150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91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02"/>
      <c r="R39" s="102"/>
      <c r="S39" s="102"/>
      <c r="T39" s="102"/>
      <c r="U39" s="102"/>
      <c r="V39" s="35"/>
      <c r="W39" s="35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91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02"/>
      <c r="R40" s="102"/>
      <c r="S40" s="102"/>
      <c r="T40" s="102"/>
      <c r="U40" s="102"/>
      <c r="V40" s="35"/>
      <c r="W40" s="151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91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02"/>
      <c r="R41" s="102"/>
      <c r="S41" s="102"/>
      <c r="T41" s="102"/>
      <c r="U41" s="102"/>
      <c r="V41" s="35"/>
      <c r="W41" s="58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91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02"/>
      <c r="R42" s="102"/>
      <c r="S42" s="102"/>
      <c r="T42" s="102"/>
      <c r="U42" s="102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91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02"/>
      <c r="R43" s="102"/>
      <c r="S43" s="102"/>
      <c r="T43" s="102"/>
      <c r="U43" s="102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91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02"/>
      <c r="R44" s="102"/>
      <c r="S44" s="102"/>
      <c r="T44" s="102"/>
      <c r="U44" s="102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91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02"/>
      <c r="R45" s="102"/>
      <c r="S45" s="102"/>
      <c r="T45" s="102"/>
      <c r="U45" s="102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91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02"/>
      <c r="R46" s="102"/>
      <c r="S46" s="102"/>
      <c r="T46" s="102"/>
      <c r="U46" s="102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91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02"/>
      <c r="R47" s="102"/>
      <c r="S47" s="102"/>
      <c r="T47" s="102"/>
      <c r="U47" s="102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156"/>
      <c r="R48" s="156"/>
      <c r="S48" s="156"/>
      <c r="T48" s="156"/>
      <c r="U48" s="156"/>
      <c r="V48" s="24"/>
      <c r="W48" s="58"/>
      <c r="X48" s="24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156"/>
      <c r="R49" s="156"/>
      <c r="S49" s="156"/>
      <c r="T49" s="156"/>
      <c r="U49" s="156"/>
      <c r="V49" s="24"/>
      <c r="W49" s="58"/>
      <c r="X49" s="24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156"/>
      <c r="R50" s="156"/>
      <c r="S50" s="156"/>
      <c r="T50" s="156"/>
      <c r="U50" s="156"/>
      <c r="V50" s="24"/>
      <c r="W50" s="58"/>
      <c r="X50" s="24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156"/>
      <c r="R51" s="156"/>
      <c r="S51" s="156"/>
      <c r="T51" s="156"/>
      <c r="U51" s="156"/>
      <c r="V51" s="24"/>
      <c r="W51" s="58"/>
      <c r="X51" s="24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156"/>
      <c r="R52" s="156"/>
      <c r="S52" s="156"/>
      <c r="T52" s="156"/>
      <c r="U52" s="156"/>
      <c r="V52" s="24"/>
      <c r="W52" s="58"/>
      <c r="X52" s="24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156"/>
      <c r="R53" s="156"/>
      <c r="S53" s="156"/>
      <c r="T53" s="156"/>
      <c r="U53" s="156"/>
      <c r="V53" s="24"/>
      <c r="W53" s="58"/>
      <c r="X53" s="24"/>
      <c r="Y53" s="65"/>
      <c r="Z53" s="65"/>
      <c r="AA53" s="65"/>
      <c r="AB53" s="65"/>
      <c r="AC53" s="65"/>
      <c r="AD53" s="65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04"/>
      <c r="R84" s="104"/>
      <c r="S84" s="104"/>
      <c r="T84" s="104"/>
      <c r="U84" s="10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04"/>
      <c r="R85" s="104"/>
      <c r="S85" s="104"/>
      <c r="T85" s="104"/>
      <c r="U85" s="10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04"/>
      <c r="R86" s="104"/>
      <c r="S86" s="104"/>
      <c r="T86" s="104"/>
      <c r="U86" s="10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04"/>
      <c r="R87" s="104"/>
      <c r="S87" s="104"/>
      <c r="T87" s="104"/>
      <c r="U87" s="10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04"/>
      <c r="R88" s="104"/>
      <c r="S88" s="104"/>
      <c r="T88" s="104"/>
      <c r="U88" s="10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4"/>
      <c r="R89" s="104"/>
      <c r="S89" s="104"/>
      <c r="T89" s="104"/>
      <c r="U89" s="10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4"/>
      <c r="R90" s="104"/>
      <c r="S90" s="104"/>
      <c r="T90" s="104"/>
      <c r="U90" s="10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4"/>
      <c r="R91" s="104"/>
      <c r="S91" s="104"/>
      <c r="T91" s="104"/>
      <c r="U91" s="10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4"/>
      <c r="R92" s="104"/>
      <c r="S92" s="104"/>
      <c r="T92" s="104"/>
      <c r="U92" s="10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4"/>
      <c r="R93" s="104"/>
      <c r="S93" s="104"/>
      <c r="T93" s="104"/>
      <c r="U93" s="10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4"/>
      <c r="R94" s="104"/>
      <c r="S94" s="104"/>
      <c r="T94" s="104"/>
      <c r="U94" s="10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4"/>
      <c r="R95" s="104"/>
      <c r="S95" s="104"/>
      <c r="T95" s="104"/>
      <c r="U95" s="10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4"/>
      <c r="R96" s="104"/>
      <c r="S96" s="104"/>
      <c r="T96" s="104"/>
      <c r="U96" s="10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4"/>
      <c r="R97" s="104"/>
      <c r="S97" s="104"/>
      <c r="T97" s="104"/>
      <c r="U97" s="10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4"/>
      <c r="R98" s="104"/>
      <c r="S98" s="104"/>
      <c r="T98" s="104"/>
      <c r="U98" s="10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4"/>
      <c r="R99" s="104"/>
      <c r="S99" s="104"/>
      <c r="T99" s="104"/>
      <c r="U99" s="10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4"/>
      <c r="R100" s="104"/>
      <c r="S100" s="104"/>
      <c r="T100" s="104"/>
      <c r="U100" s="10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4"/>
      <c r="R101" s="104"/>
      <c r="S101" s="104"/>
      <c r="T101" s="104"/>
      <c r="U101" s="10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4"/>
      <c r="R102" s="104"/>
      <c r="S102" s="104"/>
      <c r="T102" s="104"/>
      <c r="U102" s="10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4"/>
      <c r="R103" s="104"/>
      <c r="S103" s="104"/>
      <c r="T103" s="104"/>
      <c r="U103" s="10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4"/>
      <c r="R104" s="104"/>
      <c r="S104" s="104"/>
      <c r="T104" s="104"/>
      <c r="U104" s="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4"/>
      <c r="R105" s="104"/>
      <c r="S105" s="104"/>
      <c r="T105" s="104"/>
      <c r="U105" s="10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4"/>
      <c r="R106" s="104"/>
      <c r="S106" s="104"/>
      <c r="T106" s="104"/>
      <c r="U106" s="10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4"/>
      <c r="R107" s="104"/>
      <c r="S107" s="104"/>
      <c r="T107" s="104"/>
      <c r="U107" s="10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4"/>
      <c r="R108" s="104"/>
      <c r="S108" s="104"/>
      <c r="T108" s="104"/>
      <c r="U108" s="10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4"/>
      <c r="R109" s="104"/>
      <c r="S109" s="104"/>
      <c r="T109" s="104"/>
      <c r="U109" s="10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4"/>
      <c r="R110" s="104"/>
      <c r="S110" s="104"/>
      <c r="T110" s="104"/>
      <c r="U110" s="10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4"/>
      <c r="R111" s="104"/>
      <c r="S111" s="104"/>
      <c r="T111" s="104"/>
      <c r="U111" s="10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4"/>
      <c r="R112" s="104"/>
      <c r="S112" s="104"/>
      <c r="T112" s="104"/>
      <c r="U112" s="10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4"/>
      <c r="R113" s="104"/>
      <c r="S113" s="104"/>
      <c r="T113" s="104"/>
      <c r="U113" s="10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4"/>
      <c r="R114" s="104"/>
      <c r="S114" s="104"/>
      <c r="T114" s="104"/>
      <c r="U114" s="10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4"/>
      <c r="R115" s="104"/>
      <c r="S115" s="104"/>
      <c r="T115" s="104"/>
      <c r="U115" s="10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4"/>
      <c r="R116" s="104"/>
      <c r="S116" s="104"/>
      <c r="T116" s="104"/>
      <c r="U116" s="10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4"/>
      <c r="R117" s="104"/>
      <c r="S117" s="104"/>
      <c r="T117" s="104"/>
      <c r="U117" s="10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4"/>
      <c r="R118" s="104"/>
      <c r="S118" s="104"/>
      <c r="T118" s="104"/>
      <c r="U118" s="10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4"/>
      <c r="R119" s="104"/>
      <c r="S119" s="104"/>
      <c r="T119" s="104"/>
      <c r="U119" s="10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4"/>
      <c r="R120" s="104"/>
      <c r="S120" s="104"/>
      <c r="T120" s="104"/>
      <c r="U120" s="10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4"/>
      <c r="R121" s="104"/>
      <c r="S121" s="104"/>
      <c r="T121" s="104"/>
      <c r="U121" s="10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4"/>
      <c r="R122" s="104"/>
      <c r="S122" s="104"/>
      <c r="T122" s="104"/>
      <c r="U122" s="10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4"/>
      <c r="R123" s="104"/>
      <c r="S123" s="104"/>
      <c r="T123" s="104"/>
      <c r="U123" s="10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4"/>
      <c r="R124" s="104"/>
      <c r="S124" s="104"/>
      <c r="T124" s="104"/>
      <c r="U124" s="10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4"/>
      <c r="R125" s="104"/>
      <c r="S125" s="104"/>
      <c r="T125" s="104"/>
      <c r="U125" s="10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4"/>
      <c r="R126" s="104"/>
      <c r="S126" s="104"/>
      <c r="T126" s="104"/>
      <c r="U126" s="10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4"/>
      <c r="R127" s="104"/>
      <c r="S127" s="104"/>
      <c r="T127" s="104"/>
      <c r="U127" s="10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4"/>
      <c r="R128" s="104"/>
      <c r="S128" s="104"/>
      <c r="T128" s="104"/>
      <c r="U128" s="10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4"/>
      <c r="R129" s="104"/>
      <c r="S129" s="104"/>
      <c r="T129" s="104"/>
      <c r="U129" s="10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4"/>
      <c r="R130" s="104"/>
      <c r="S130" s="104"/>
      <c r="T130" s="104"/>
      <c r="U130" s="10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4"/>
      <c r="R131" s="104"/>
      <c r="S131" s="104"/>
      <c r="T131" s="104"/>
      <c r="U131" s="10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4"/>
      <c r="R132" s="104"/>
      <c r="S132" s="104"/>
      <c r="T132" s="104"/>
      <c r="U132" s="10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4"/>
      <c r="R133" s="104"/>
      <c r="S133" s="104"/>
      <c r="T133" s="104"/>
      <c r="U133" s="10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4"/>
      <c r="R134" s="104"/>
      <c r="S134" s="104"/>
      <c r="T134" s="104"/>
      <c r="U134" s="10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4"/>
      <c r="R135" s="104"/>
      <c r="S135" s="104"/>
      <c r="T135" s="104"/>
      <c r="U135" s="10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4"/>
      <c r="R136" s="104"/>
      <c r="S136" s="104"/>
      <c r="T136" s="104"/>
      <c r="U136" s="10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4"/>
      <c r="R137" s="104"/>
      <c r="S137" s="104"/>
      <c r="T137" s="104"/>
      <c r="U137" s="10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4"/>
      <c r="R138" s="104"/>
      <c r="S138" s="104"/>
      <c r="T138" s="104"/>
      <c r="U138" s="10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4"/>
      <c r="R139" s="104"/>
      <c r="S139" s="104"/>
      <c r="T139" s="104"/>
      <c r="U139" s="10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4"/>
      <c r="R140" s="104"/>
      <c r="S140" s="104"/>
      <c r="T140" s="104"/>
      <c r="U140" s="10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4"/>
      <c r="R141" s="104"/>
      <c r="S141" s="104"/>
      <c r="T141" s="104"/>
      <c r="U141" s="10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4"/>
      <c r="R142" s="104"/>
      <c r="S142" s="104"/>
      <c r="T142" s="104"/>
      <c r="U142" s="10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04"/>
      <c r="R143" s="104"/>
      <c r="S143" s="104"/>
      <c r="T143" s="104"/>
      <c r="U143" s="10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04"/>
      <c r="R144" s="104"/>
      <c r="S144" s="104"/>
      <c r="T144" s="104"/>
      <c r="U144" s="10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04"/>
      <c r="R145" s="104"/>
      <c r="S145" s="104"/>
      <c r="T145" s="104"/>
      <c r="U145" s="10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04"/>
      <c r="R146" s="104"/>
      <c r="S146" s="104"/>
      <c r="T146" s="104"/>
      <c r="U146" s="10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04"/>
      <c r="R147" s="104"/>
      <c r="S147" s="104"/>
      <c r="T147" s="104"/>
      <c r="U147" s="10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04"/>
      <c r="R148" s="104"/>
      <c r="S148" s="104"/>
      <c r="T148" s="104"/>
      <c r="U148" s="10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04"/>
      <c r="R149" s="104"/>
      <c r="S149" s="104"/>
      <c r="T149" s="104"/>
      <c r="U149" s="10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04"/>
      <c r="R150" s="104"/>
      <c r="S150" s="104"/>
      <c r="T150" s="104"/>
      <c r="U150" s="10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04"/>
      <c r="R151" s="104"/>
      <c r="S151" s="104"/>
      <c r="T151" s="104"/>
      <c r="U151" s="104"/>
      <c r="V151"/>
      <c r="W151"/>
      <c r="X151"/>
      <c r="Y151"/>
      <c r="Z151"/>
      <c r="AA151"/>
      <c r="AB151"/>
      <c r="AC151"/>
      <c r="AD151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04"/>
      <c r="R163" s="104"/>
      <c r="S163" s="104"/>
      <c r="T163" s="104"/>
      <c r="U163" s="10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04"/>
      <c r="R164" s="104"/>
      <c r="S164" s="104"/>
      <c r="T164" s="104"/>
      <c r="U164" s="10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04"/>
      <c r="R165" s="104"/>
      <c r="S165" s="104"/>
      <c r="T165" s="104"/>
      <c r="U165" s="10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04"/>
      <c r="R166" s="104"/>
      <c r="S166" s="104"/>
      <c r="T166" s="104"/>
      <c r="U166" s="10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04"/>
      <c r="R167" s="104"/>
      <c r="S167" s="104"/>
      <c r="T167" s="104"/>
      <c r="U167" s="10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04"/>
      <c r="R168" s="104"/>
      <c r="S168" s="104"/>
      <c r="T168" s="104"/>
      <c r="U168" s="10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04"/>
      <c r="R169" s="104"/>
      <c r="S169" s="104"/>
      <c r="T169" s="104"/>
      <c r="U169" s="10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04"/>
      <c r="R170" s="104"/>
      <c r="S170" s="104"/>
      <c r="T170" s="104"/>
      <c r="U170" s="10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04"/>
      <c r="R171" s="104"/>
      <c r="S171" s="104"/>
      <c r="T171" s="104"/>
      <c r="U171" s="10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4"/>
      <c r="R172" s="104"/>
      <c r="S172" s="104"/>
      <c r="T172" s="104"/>
      <c r="U172" s="10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4"/>
      <c r="R173" s="104"/>
      <c r="S173" s="104"/>
      <c r="T173" s="104"/>
      <c r="U173" s="10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4"/>
      <c r="R174" s="104"/>
      <c r="S174" s="104"/>
      <c r="T174" s="104"/>
      <c r="U174" s="10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4"/>
      <c r="R175" s="104"/>
      <c r="S175" s="104"/>
      <c r="T175" s="104"/>
      <c r="U175" s="10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4"/>
      <c r="R176" s="104"/>
      <c r="S176" s="104"/>
      <c r="T176" s="104"/>
      <c r="U176" s="10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4"/>
      <c r="R177" s="104"/>
      <c r="S177" s="104"/>
      <c r="T177" s="104"/>
      <c r="U177" s="10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4"/>
      <c r="R178" s="104"/>
      <c r="S178" s="104"/>
      <c r="T178" s="104"/>
      <c r="U178" s="10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4"/>
      <c r="R179" s="104"/>
      <c r="S179" s="104"/>
      <c r="T179" s="104"/>
      <c r="U179" s="10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04"/>
      <c r="R180" s="104"/>
      <c r="S180" s="104"/>
      <c r="T180" s="104"/>
      <c r="U180" s="10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04"/>
      <c r="R181" s="104"/>
      <c r="S181" s="104"/>
      <c r="T181" s="104"/>
      <c r="U181" s="104"/>
      <c r="V181"/>
      <c r="W181"/>
      <c r="X181"/>
      <c r="Y181"/>
      <c r="Z181"/>
      <c r="AA181"/>
      <c r="AB181"/>
      <c r="AC181"/>
      <c r="AD1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2020-09-29T18:37:51Z</dcterms:modified>
</cp:coreProperties>
</file>